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9692bb8bc420ff63/Desktop/"/>
    </mc:Choice>
  </mc:AlternateContent>
  <xr:revisionPtr revIDLastSave="0" documentId="8_{0CBD6410-8AF5-46D1-99B8-0D4417C6A946}" xr6:coauthVersionLast="47" xr6:coauthVersionMax="47" xr10:uidLastSave="{00000000-0000-0000-0000-000000000000}"/>
  <bookViews>
    <workbookView xWindow="-108" yWindow="-108" windowWidth="23256" windowHeight="12456" firstSheet="3" activeTab="9" xr2:uid="{00000000-000D-0000-FFFF-FFFF00000000}"/>
  </bookViews>
  <sheets>
    <sheet name="1_Output Sheets &gt;&gt;&gt;" sheetId="2" r:id="rId1"/>
    <sheet name="Top Sheet (short)" sheetId="44" r:id="rId2"/>
    <sheet name="Top Sheet" sheetId="43" r:id="rId3"/>
    <sheet name="Overhead &gt;&gt;&gt;" sheetId="38" r:id="rId4"/>
    <sheet name="1 Operating Costs" sheetId="37" r:id="rId5"/>
    <sheet name="3 Personel" sheetId="42" r:id="rId6"/>
    <sheet name="3 Invest" sheetId="40" r:id="rId7"/>
    <sheet name="4 Financing" sheetId="41" r:id="rId8"/>
    <sheet name="Products &gt;&gt;&gt;" sheetId="24" r:id="rId9"/>
    <sheet name="P1 Comility" sheetId="19" r:id="rId10"/>
    <sheet name="P2 Incubator" sheetId="29" r:id="rId11"/>
    <sheet name="P3 MSF" sheetId="30" r:id="rId12"/>
    <sheet name="P4 Resilience House" sheetId="28" r:id="rId13"/>
    <sheet name="P4.1 RH_Werk1" sheetId="20" r:id="rId14"/>
    <sheet name="P4.2 RH_Erding" sheetId="33" r:id="rId15"/>
    <sheet name="P4.3 RH_HH City" sheetId="34" r:id="rId16"/>
    <sheet name="P4.4 RH_HH Werft" sheetId="35" r:id="rId17"/>
    <sheet name="P5 Individual Packages" sheetId="36" r:id="rId18"/>
    <sheet name="Info Sheets &gt;&gt;&gt;" sheetId="31" r:id="rId19"/>
    <sheet name="Cap Table" sheetId="21" r:id="rId20"/>
    <sheet name="1.4_GUV (P&amp;L)_Boardapproved" sheetId="13" state="hidden" r:id="rId21"/>
    <sheet name="1.1_Übersicht_Charts_Plan_Actua" sheetId="14" state="hidden" r:id="rId2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0" i="29" l="1"/>
  <c r="E49" i="29"/>
  <c r="G48" i="29"/>
  <c r="H48" i="29"/>
  <c r="I48" i="29"/>
  <c r="J48" i="29"/>
  <c r="G49" i="29"/>
  <c r="H49" i="29"/>
  <c r="I49" i="29"/>
  <c r="J49" i="29"/>
  <c r="G50" i="29"/>
  <c r="H50" i="29"/>
  <c r="I50" i="29"/>
  <c r="J50" i="29"/>
  <c r="G51" i="29"/>
  <c r="H51" i="29"/>
  <c r="I51" i="29"/>
  <c r="J51" i="29"/>
  <c r="E47" i="29"/>
  <c r="E48" i="29"/>
  <c r="G38" i="29"/>
  <c r="H38" i="29"/>
  <c r="G39" i="29"/>
  <c r="H39" i="29"/>
  <c r="G40" i="29"/>
  <c r="H40" i="29"/>
  <c r="G41" i="29"/>
  <c r="H41" i="29"/>
  <c r="G42" i="29"/>
  <c r="H42" i="29"/>
  <c r="I42" i="29"/>
  <c r="J42" i="29"/>
  <c r="I21" i="29"/>
  <c r="J21" i="29"/>
  <c r="G22" i="29"/>
  <c r="H22" i="29"/>
  <c r="G23" i="29"/>
  <c r="H23" i="29"/>
  <c r="G24" i="29"/>
  <c r="H24" i="29"/>
  <c r="I24" i="29"/>
  <c r="G25" i="29"/>
  <c r="H25" i="29"/>
  <c r="I25" i="29"/>
  <c r="G26" i="29"/>
  <c r="H26" i="29"/>
  <c r="J26" i="29"/>
  <c r="G27" i="29"/>
  <c r="H27" i="29"/>
  <c r="J27" i="29"/>
  <c r="G28" i="29"/>
  <c r="H28" i="29"/>
  <c r="I28" i="29"/>
  <c r="G29" i="29"/>
  <c r="H29" i="29"/>
  <c r="I29" i="29"/>
  <c r="G30" i="29"/>
  <c r="H30" i="29"/>
  <c r="I30" i="29"/>
  <c r="J30" i="29"/>
  <c r="G31" i="29"/>
  <c r="H31" i="29"/>
  <c r="I31" i="29"/>
  <c r="J31" i="29"/>
  <c r="G32" i="29"/>
  <c r="H32" i="29"/>
  <c r="I32" i="29"/>
  <c r="J32" i="29"/>
  <c r="E29" i="29"/>
  <c r="BP29" i="29" s="1"/>
  <c r="J29" i="29" s="1"/>
  <c r="E28" i="29"/>
  <c r="BH28" i="29" s="1"/>
  <c r="J28" i="29" s="1"/>
  <c r="E27" i="29"/>
  <c r="AZ27" i="29" s="1"/>
  <c r="I27" i="29" s="1"/>
  <c r="E26" i="29"/>
  <c r="AR26" i="29" s="1"/>
  <c r="I26" i="29" s="1"/>
  <c r="BN9" i="29"/>
  <c r="BF9" i="29"/>
  <c r="AX9" i="29"/>
  <c r="AP9" i="29"/>
  <c r="BF41" i="29"/>
  <c r="E41" i="29"/>
  <c r="BJ41" i="29" s="1"/>
  <c r="E40" i="29"/>
  <c r="BO40" i="29" s="1"/>
  <c r="E39" i="29"/>
  <c r="BT39" i="29" s="1"/>
  <c r="E38" i="29"/>
  <c r="BG38" i="29" s="1"/>
  <c r="BV12" i="30"/>
  <c r="BV11" i="30"/>
  <c r="BU11" i="30"/>
  <c r="BV10" i="30"/>
  <c r="BU10" i="30"/>
  <c r="BV9" i="30"/>
  <c r="BU9" i="30"/>
  <c r="BH12" i="30"/>
  <c r="BF12" i="30"/>
  <c r="BI11" i="30"/>
  <c r="BH11" i="30"/>
  <c r="BF11" i="30"/>
  <c r="BE11" i="30"/>
  <c r="BI10" i="30"/>
  <c r="BH10" i="30"/>
  <c r="BF10" i="30"/>
  <c r="BE10" i="30"/>
  <c r="BI9" i="30"/>
  <c r="BH9" i="30"/>
  <c r="BF9" i="30"/>
  <c r="BE9" i="30"/>
  <c r="AR10" i="30"/>
  <c r="AS11" i="30"/>
  <c r="AR11" i="30"/>
  <c r="AP11" i="30"/>
  <c r="AR9" i="30"/>
  <c r="AS10" i="30"/>
  <c r="AP10" i="30"/>
  <c r="AO11" i="30"/>
  <c r="AO10" i="30"/>
  <c r="AO9" i="30"/>
  <c r="AR12" i="30"/>
  <c r="AP12" i="30"/>
  <c r="AS9" i="30"/>
  <c r="AP9" i="30"/>
  <c r="AB9" i="30"/>
  <c r="Y9" i="30"/>
  <c r="AC10" i="30"/>
  <c r="AB10" i="30"/>
  <c r="Z10" i="30"/>
  <c r="Y10" i="30"/>
  <c r="AC11" i="30"/>
  <c r="AB11" i="30"/>
  <c r="Z11" i="30"/>
  <c r="Y11" i="30"/>
  <c r="G10" i="30"/>
  <c r="G11" i="30"/>
  <c r="G12" i="30"/>
  <c r="G9" i="30"/>
  <c r="BI30" i="30"/>
  <c r="BI29" i="30"/>
  <c r="BI28" i="30"/>
  <c r="BI27" i="30"/>
  <c r="BI26" i="30"/>
  <c r="BI25" i="30"/>
  <c r="BI24" i="30"/>
  <c r="BI22" i="30"/>
  <c r="BI21" i="30"/>
  <c r="BI20" i="30"/>
  <c r="AS30" i="30"/>
  <c r="AS29" i="30"/>
  <c r="AS28" i="30"/>
  <c r="AS27" i="30"/>
  <c r="AS26" i="30"/>
  <c r="AS25" i="30"/>
  <c r="AS24" i="30"/>
  <c r="AS22" i="30"/>
  <c r="AS21" i="30"/>
  <c r="AS20" i="30"/>
  <c r="AC30" i="30"/>
  <c r="AC29" i="30"/>
  <c r="AC28" i="30"/>
  <c r="AC27" i="30"/>
  <c r="L52" i="37"/>
  <c r="M52" i="37"/>
  <c r="N52" i="37"/>
  <c r="O52" i="37"/>
  <c r="P52" i="37"/>
  <c r="Q52" i="37"/>
  <c r="R52" i="37"/>
  <c r="S52" i="37"/>
  <c r="T52" i="37"/>
  <c r="U52" i="37"/>
  <c r="V52" i="37"/>
  <c r="L28" i="44" s="1"/>
  <c r="W52" i="37"/>
  <c r="X52" i="37"/>
  <c r="N28" i="44" s="1"/>
  <c r="Z52" i="37"/>
  <c r="AA52" i="37"/>
  <c r="Q28" i="44" s="1"/>
  <c r="AB52" i="37"/>
  <c r="R28" i="44" s="1"/>
  <c r="AD52" i="37"/>
  <c r="AE52" i="37"/>
  <c r="U28" i="44" s="1"/>
  <c r="AF52" i="37"/>
  <c r="AH52" i="37"/>
  <c r="X28" i="44" s="1"/>
  <c r="W28" i="44" s="1"/>
  <c r="AI52" i="37"/>
  <c r="AJ52" i="37"/>
  <c r="AL52" i="37"/>
  <c r="AM52" i="37"/>
  <c r="AN52" i="37"/>
  <c r="AP52" i="37"/>
  <c r="AF27" i="44" s="1"/>
  <c r="AQ52" i="37"/>
  <c r="AR52" i="37"/>
  <c r="AT52" i="37"/>
  <c r="AU52" i="37"/>
  <c r="AV52" i="37"/>
  <c r="AX52" i="37"/>
  <c r="AY52" i="37"/>
  <c r="AO28" i="44" s="1"/>
  <c r="AZ52" i="37"/>
  <c r="AP28" i="44" s="1"/>
  <c r="BB52" i="37"/>
  <c r="AR28" i="44" s="1"/>
  <c r="BC52" i="37"/>
  <c r="AS28" i="44" s="1"/>
  <c r="BD52" i="37"/>
  <c r="AT28" i="44" s="1"/>
  <c r="BF52" i="37"/>
  <c r="AV28" i="44" s="1"/>
  <c r="BG52" i="37"/>
  <c r="BH52" i="37"/>
  <c r="BJ52" i="37"/>
  <c r="BK52" i="37"/>
  <c r="BL52" i="37"/>
  <c r="BB28" i="44" s="1"/>
  <c r="BN52" i="37"/>
  <c r="BD28" i="44" s="1"/>
  <c r="BO52" i="37"/>
  <c r="BE28" i="44" s="1"/>
  <c r="BP52" i="37"/>
  <c r="BF28" i="44" s="1"/>
  <c r="BR52" i="37"/>
  <c r="BS52" i="37"/>
  <c r="BI28" i="44" s="1"/>
  <c r="BT52" i="37"/>
  <c r="G53" i="37"/>
  <c r="G52" i="37" s="1"/>
  <c r="D28" i="44" s="1"/>
  <c r="H53" i="37"/>
  <c r="H52" i="37" s="1"/>
  <c r="E28" i="44" s="1"/>
  <c r="I53" i="37"/>
  <c r="I52" i="37" s="1"/>
  <c r="F28" i="44" s="1"/>
  <c r="J53" i="37"/>
  <c r="J52" i="37" s="1"/>
  <c r="G28" i="44" s="1"/>
  <c r="B28" i="44"/>
  <c r="M28" i="44"/>
  <c r="P28" i="44"/>
  <c r="T28" i="44"/>
  <c r="V28" i="44"/>
  <c r="Y28" i="44"/>
  <c r="Z28" i="44"/>
  <c r="AB28" i="44"/>
  <c r="AC28" i="44"/>
  <c r="AD28" i="44"/>
  <c r="AJ28" i="44"/>
  <c r="AK28" i="44"/>
  <c r="AL28" i="44"/>
  <c r="AN28" i="44"/>
  <c r="AW28" i="44"/>
  <c r="AX28" i="44"/>
  <c r="AZ28" i="44"/>
  <c r="BA28" i="44"/>
  <c r="BH28" i="44"/>
  <c r="BJ28" i="44"/>
  <c r="Y91" i="37"/>
  <c r="AC91" i="37"/>
  <c r="AG91" i="37"/>
  <c r="AK91" i="37"/>
  <c r="AO91" i="37"/>
  <c r="AS91" i="37"/>
  <c r="AW91" i="37"/>
  <c r="BA91" i="37"/>
  <c r="BE91" i="37"/>
  <c r="BI91" i="37"/>
  <c r="BM91" i="37"/>
  <c r="BQ91" i="37"/>
  <c r="L72" i="37"/>
  <c r="M72" i="37"/>
  <c r="N72" i="37"/>
  <c r="O72" i="37"/>
  <c r="P72" i="37"/>
  <c r="Q72" i="37"/>
  <c r="R72" i="37"/>
  <c r="S72" i="37"/>
  <c r="T72" i="37"/>
  <c r="U72" i="37"/>
  <c r="L61" i="37"/>
  <c r="M61" i="37"/>
  <c r="N61" i="37"/>
  <c r="O61" i="37"/>
  <c r="P61" i="37"/>
  <c r="Q61" i="37"/>
  <c r="R61" i="37"/>
  <c r="S61" i="37"/>
  <c r="T61" i="37"/>
  <c r="U61" i="37"/>
  <c r="L54" i="37"/>
  <c r="M54" i="37"/>
  <c r="N54" i="37"/>
  <c r="O54" i="37"/>
  <c r="P54" i="37"/>
  <c r="Q54" i="37"/>
  <c r="R54" i="37"/>
  <c r="S54" i="37"/>
  <c r="T54" i="37"/>
  <c r="U54" i="37"/>
  <c r="L38" i="37"/>
  <c r="M38" i="37"/>
  <c r="N38" i="37"/>
  <c r="O38" i="37"/>
  <c r="P38" i="37"/>
  <c r="Q38" i="37"/>
  <c r="R38" i="37"/>
  <c r="S38" i="37"/>
  <c r="T38" i="37"/>
  <c r="U38" i="37"/>
  <c r="L32" i="37"/>
  <c r="M32" i="37"/>
  <c r="N32" i="37"/>
  <c r="O32" i="37"/>
  <c r="P32" i="37"/>
  <c r="Q32" i="37"/>
  <c r="R32" i="37"/>
  <c r="S32" i="37"/>
  <c r="T32" i="37"/>
  <c r="U32" i="37"/>
  <c r="M27" i="37"/>
  <c r="N27" i="37"/>
  <c r="O27" i="37"/>
  <c r="P27" i="37"/>
  <c r="Q27" i="37"/>
  <c r="R27" i="37"/>
  <c r="S27" i="37"/>
  <c r="T27" i="37"/>
  <c r="U27" i="37"/>
  <c r="L23" i="37"/>
  <c r="M23" i="37"/>
  <c r="N23" i="37"/>
  <c r="O23" i="37"/>
  <c r="P23" i="37"/>
  <c r="Q23" i="37"/>
  <c r="R23" i="37"/>
  <c r="S23" i="37"/>
  <c r="T23" i="37"/>
  <c r="U23" i="37"/>
  <c r="L17" i="37"/>
  <c r="M17" i="37"/>
  <c r="N17" i="37"/>
  <c r="O17" i="37"/>
  <c r="P17" i="37"/>
  <c r="Q17" i="37"/>
  <c r="R17" i="37"/>
  <c r="S17" i="37"/>
  <c r="T17" i="37"/>
  <c r="U17" i="37"/>
  <c r="L8" i="37"/>
  <c r="M8" i="37"/>
  <c r="N8" i="37"/>
  <c r="O8" i="37"/>
  <c r="P8" i="37"/>
  <c r="Q8" i="37"/>
  <c r="R8" i="37"/>
  <c r="S8" i="37"/>
  <c r="T8" i="37"/>
  <c r="U8" i="37"/>
  <c r="AY50" i="42"/>
  <c r="AZ50" i="42"/>
  <c r="BA50" i="42"/>
  <c r="BB50" i="42"/>
  <c r="BC50" i="42"/>
  <c r="BD50" i="42"/>
  <c r="BE50" i="42"/>
  <c r="BF50" i="42"/>
  <c r="BG50" i="42"/>
  <c r="BH50" i="42"/>
  <c r="AY17" i="42"/>
  <c r="AZ17" i="42"/>
  <c r="BA17" i="42"/>
  <c r="BB17" i="42"/>
  <c r="BC17" i="42"/>
  <c r="BD17" i="42"/>
  <c r="BE17" i="42"/>
  <c r="BF17" i="42"/>
  <c r="BG17" i="42"/>
  <c r="AY34" i="42"/>
  <c r="AZ34" i="42"/>
  <c r="BA34" i="42"/>
  <c r="BB34" i="42"/>
  <c r="BC34" i="42"/>
  <c r="BD34" i="42"/>
  <c r="BE34" i="42"/>
  <c r="BF34" i="42"/>
  <c r="BG34" i="42"/>
  <c r="AY8" i="42"/>
  <c r="AZ8" i="42"/>
  <c r="BA8" i="42"/>
  <c r="BB8" i="42"/>
  <c r="BC8" i="42"/>
  <c r="BD8" i="42"/>
  <c r="BE8" i="42"/>
  <c r="BF8" i="42"/>
  <c r="BG8" i="42"/>
  <c r="L8" i="40"/>
  <c r="M8" i="40"/>
  <c r="N8" i="40"/>
  <c r="O8" i="40"/>
  <c r="P8" i="40"/>
  <c r="Q8" i="40"/>
  <c r="R8" i="40"/>
  <c r="S8" i="40"/>
  <c r="T8" i="40"/>
  <c r="L17" i="40"/>
  <c r="M17" i="40"/>
  <c r="N17" i="40"/>
  <c r="O17" i="40"/>
  <c r="P17" i="40"/>
  <c r="Q17" i="40"/>
  <c r="R17" i="40"/>
  <c r="S17" i="40"/>
  <c r="T17" i="40"/>
  <c r="L23" i="40"/>
  <c r="M23" i="40"/>
  <c r="N23" i="40"/>
  <c r="O23" i="40"/>
  <c r="P23" i="40"/>
  <c r="Q23" i="40"/>
  <c r="R23" i="40"/>
  <c r="S23" i="40"/>
  <c r="T23" i="40"/>
  <c r="L38" i="40"/>
  <c r="M38" i="40"/>
  <c r="N38" i="40"/>
  <c r="O38" i="40"/>
  <c r="P38" i="40"/>
  <c r="Q38" i="40"/>
  <c r="R38" i="40"/>
  <c r="S38" i="40"/>
  <c r="T38" i="40"/>
  <c r="L58" i="40"/>
  <c r="M58" i="40"/>
  <c r="N58" i="40"/>
  <c r="O58" i="40"/>
  <c r="U58" i="40"/>
  <c r="V58" i="40"/>
  <c r="W58" i="40"/>
  <c r="X58" i="40"/>
  <c r="Y58" i="40"/>
  <c r="Z58" i="40"/>
  <c r="AA58" i="40"/>
  <c r="AB58" i="40"/>
  <c r="AC58" i="40"/>
  <c r="AD58" i="40"/>
  <c r="AE58" i="40"/>
  <c r="AF58" i="40"/>
  <c r="AG58" i="40"/>
  <c r="AH58" i="40"/>
  <c r="AI58" i="40"/>
  <c r="AJ58" i="40"/>
  <c r="AK58" i="40"/>
  <c r="AL58" i="40"/>
  <c r="AM58" i="40"/>
  <c r="AN58" i="40"/>
  <c r="AO58" i="40"/>
  <c r="AP58" i="40"/>
  <c r="AQ58" i="40"/>
  <c r="AR58" i="40"/>
  <c r="AS58" i="40"/>
  <c r="AT58" i="40"/>
  <c r="AU58" i="40"/>
  <c r="AV58" i="40"/>
  <c r="AW58" i="40"/>
  <c r="AX58" i="40"/>
  <c r="AY58" i="40"/>
  <c r="AZ58" i="40"/>
  <c r="BA58" i="40"/>
  <c r="BB58" i="40"/>
  <c r="BC58" i="40"/>
  <c r="BD58" i="40"/>
  <c r="BE58" i="40"/>
  <c r="BF58" i="40"/>
  <c r="BG58" i="40"/>
  <c r="BG38" i="40"/>
  <c r="BF38" i="40"/>
  <c r="BE38" i="40"/>
  <c r="BD38" i="40"/>
  <c r="BC38" i="40"/>
  <c r="BB38" i="40"/>
  <c r="BA38" i="40"/>
  <c r="AZ38" i="40"/>
  <c r="AY38" i="40"/>
  <c r="AX38" i="40"/>
  <c r="AW38" i="40"/>
  <c r="AV38" i="40"/>
  <c r="AU38" i="40"/>
  <c r="AT38" i="40"/>
  <c r="AS38" i="40"/>
  <c r="AR38" i="40"/>
  <c r="AQ38" i="40"/>
  <c r="AP38" i="40"/>
  <c r="AO38" i="40"/>
  <c r="AN38" i="40"/>
  <c r="AM38" i="40"/>
  <c r="AL38" i="40"/>
  <c r="AK38" i="40"/>
  <c r="AJ38" i="40"/>
  <c r="AI38" i="40"/>
  <c r="AH38" i="40"/>
  <c r="AG38" i="40"/>
  <c r="AF38" i="40"/>
  <c r="AE38" i="40"/>
  <c r="AD38" i="40"/>
  <c r="AC38" i="40"/>
  <c r="AB38" i="40"/>
  <c r="AA38" i="40"/>
  <c r="Z38" i="40"/>
  <c r="Y38" i="40"/>
  <c r="X38" i="40"/>
  <c r="W38" i="40"/>
  <c r="V38" i="40"/>
  <c r="U38" i="40"/>
  <c r="BG23" i="40"/>
  <c r="BF23" i="40"/>
  <c r="BE23" i="40"/>
  <c r="BD23" i="40"/>
  <c r="BC23" i="40"/>
  <c r="BB23" i="40"/>
  <c r="BA23" i="40"/>
  <c r="AZ23" i="40"/>
  <c r="AY23" i="40"/>
  <c r="AX23" i="40"/>
  <c r="AW23" i="40"/>
  <c r="AV23" i="40"/>
  <c r="AU23" i="40"/>
  <c r="AT23" i="40"/>
  <c r="AS23" i="40"/>
  <c r="AR23" i="40"/>
  <c r="AQ23" i="40"/>
  <c r="AP23" i="40"/>
  <c r="AO23" i="40"/>
  <c r="AN23" i="40"/>
  <c r="AM23" i="40"/>
  <c r="AL23" i="40"/>
  <c r="AK23" i="40"/>
  <c r="AJ23" i="40"/>
  <c r="AI23" i="40"/>
  <c r="AH23" i="40"/>
  <c r="AG23" i="40"/>
  <c r="AF23" i="40"/>
  <c r="AE23" i="40"/>
  <c r="AD23" i="40"/>
  <c r="AC23" i="40"/>
  <c r="AB23" i="40"/>
  <c r="AA23" i="40"/>
  <c r="Z23" i="40"/>
  <c r="Y23" i="40"/>
  <c r="X23" i="40"/>
  <c r="W23" i="40"/>
  <c r="V23" i="40"/>
  <c r="U23" i="40"/>
  <c r="BG17" i="40"/>
  <c r="BF17" i="40"/>
  <c r="BE17" i="40"/>
  <c r="BD17" i="40"/>
  <c r="BC17" i="40"/>
  <c r="BB17" i="40"/>
  <c r="BA17" i="40"/>
  <c r="AZ17" i="40"/>
  <c r="AY17" i="40"/>
  <c r="AX17" i="40"/>
  <c r="AW17" i="40"/>
  <c r="AV17" i="40"/>
  <c r="AU17" i="40"/>
  <c r="AT17" i="40"/>
  <c r="AS17" i="40"/>
  <c r="AR17" i="40"/>
  <c r="AQ17" i="40"/>
  <c r="AP17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AA17" i="40"/>
  <c r="Z17" i="40"/>
  <c r="Y17" i="40"/>
  <c r="X17" i="40"/>
  <c r="W17" i="40"/>
  <c r="V17" i="40"/>
  <c r="U17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H58" i="40"/>
  <c r="I58" i="40"/>
  <c r="J58" i="40"/>
  <c r="G58" i="40"/>
  <c r="H38" i="40"/>
  <c r="I38" i="40"/>
  <c r="J38" i="40"/>
  <c r="G38" i="40"/>
  <c r="H23" i="40"/>
  <c r="I23" i="40"/>
  <c r="J23" i="40"/>
  <c r="G23" i="40"/>
  <c r="H17" i="40"/>
  <c r="I17" i="40"/>
  <c r="J17" i="40"/>
  <c r="G17" i="40"/>
  <c r="H8" i="40"/>
  <c r="I8" i="40"/>
  <c r="J8" i="40"/>
  <c r="G8" i="40"/>
  <c r="BL50" i="42"/>
  <c r="BP50" i="42"/>
  <c r="BT50" i="42"/>
  <c r="BX50" i="42"/>
  <c r="CB50" i="42"/>
  <c r="CF50" i="42"/>
  <c r="CJ50" i="42"/>
  <c r="CN50" i="42"/>
  <c r="CR50" i="42"/>
  <c r="CV50" i="42"/>
  <c r="CZ50" i="42"/>
  <c r="DD50" i="42"/>
  <c r="G101" i="19"/>
  <c r="I77" i="19"/>
  <c r="J77" i="19"/>
  <c r="G77" i="19"/>
  <c r="I70" i="19"/>
  <c r="J70" i="19"/>
  <c r="G70" i="19"/>
  <c r="J65" i="19"/>
  <c r="I65" i="19"/>
  <c r="G65" i="19"/>
  <c r="J62" i="19"/>
  <c r="I62" i="19"/>
  <c r="G62" i="19"/>
  <c r="I60" i="19"/>
  <c r="J60" i="19"/>
  <c r="G60" i="19"/>
  <c r="I87" i="19"/>
  <c r="J87" i="19"/>
  <c r="I57" i="19"/>
  <c r="J57" i="19"/>
  <c r="G57" i="19"/>
  <c r="AW59" i="29"/>
  <c r="BA59" i="29"/>
  <c r="BE59" i="29"/>
  <c r="BI59" i="29"/>
  <c r="BQ59" i="29"/>
  <c r="AC59" i="29"/>
  <c r="AG59" i="29"/>
  <c r="AK59" i="29"/>
  <c r="AO59" i="29"/>
  <c r="AS59" i="29"/>
  <c r="U59" i="29"/>
  <c r="Y59" i="29"/>
  <c r="V52" i="29"/>
  <c r="W52" i="29"/>
  <c r="M59" i="44" s="1"/>
  <c r="X52" i="29"/>
  <c r="N59" i="44" s="1"/>
  <c r="Z52" i="29"/>
  <c r="P59" i="44" s="1"/>
  <c r="AA52" i="29"/>
  <c r="Q59" i="44" s="1"/>
  <c r="AB52" i="29"/>
  <c r="R59" i="44" s="1"/>
  <c r="AD52" i="29"/>
  <c r="T59" i="44" s="1"/>
  <c r="AE52" i="29"/>
  <c r="U59" i="44" s="1"/>
  <c r="AF52" i="29"/>
  <c r="V59" i="44" s="1"/>
  <c r="AH52" i="29"/>
  <c r="X59" i="44" s="1"/>
  <c r="AI52" i="29"/>
  <c r="Y59" i="44" s="1"/>
  <c r="AJ52" i="29"/>
  <c r="AL52" i="29"/>
  <c r="AB59" i="44" s="1"/>
  <c r="AM52" i="29"/>
  <c r="AC59" i="44" s="1"/>
  <c r="AN52" i="29"/>
  <c r="AD59" i="44" s="1"/>
  <c r="AP52" i="29"/>
  <c r="AQ52" i="29"/>
  <c r="AG59" i="44" s="1"/>
  <c r="AR52" i="29"/>
  <c r="AH59" i="44" s="1"/>
  <c r="AT52" i="29"/>
  <c r="AU52" i="29"/>
  <c r="AK59" i="44" s="1"/>
  <c r="AV52" i="29"/>
  <c r="AL59" i="44" s="1"/>
  <c r="AX52" i="29"/>
  <c r="AN59" i="44" s="1"/>
  <c r="AY52" i="29"/>
  <c r="AZ52" i="29"/>
  <c r="AP59" i="44" s="1"/>
  <c r="BB52" i="29"/>
  <c r="AR59" i="44" s="1"/>
  <c r="BC52" i="29"/>
  <c r="AS59" i="44" s="1"/>
  <c r="BD52" i="29"/>
  <c r="BF52" i="29"/>
  <c r="AV59" i="44" s="1"/>
  <c r="BG52" i="29"/>
  <c r="AW59" i="44" s="1"/>
  <c r="BH52" i="29"/>
  <c r="BJ52" i="29"/>
  <c r="BK52" i="29"/>
  <c r="BA59" i="44" s="1"/>
  <c r="BL52" i="29"/>
  <c r="BB59" i="44" s="1"/>
  <c r="BM52" i="29"/>
  <c r="BN52" i="29"/>
  <c r="BD59" i="44" s="1"/>
  <c r="BO52" i="29"/>
  <c r="BP52" i="29"/>
  <c r="BF59" i="44" s="1"/>
  <c r="BR52" i="29"/>
  <c r="BH59" i="44" s="1"/>
  <c r="BS52" i="29"/>
  <c r="BI59" i="44" s="1"/>
  <c r="BT52" i="29"/>
  <c r="BJ59" i="44" s="1"/>
  <c r="V46" i="29"/>
  <c r="L58" i="44" s="1"/>
  <c r="W46" i="29"/>
  <c r="M58" i="44" s="1"/>
  <c r="X46" i="29"/>
  <c r="N58" i="44" s="1"/>
  <c r="Z46" i="29"/>
  <c r="P58" i="44" s="1"/>
  <c r="AA46" i="29"/>
  <c r="Q58" i="44" s="1"/>
  <c r="AB46" i="29"/>
  <c r="R58" i="44" s="1"/>
  <c r="AD46" i="29"/>
  <c r="T58" i="44" s="1"/>
  <c r="AE46" i="29"/>
  <c r="U58" i="44" s="1"/>
  <c r="AF46" i="29"/>
  <c r="V58" i="44" s="1"/>
  <c r="AH46" i="29"/>
  <c r="X58" i="44" s="1"/>
  <c r="AI46" i="29"/>
  <c r="Y58" i="44" s="1"/>
  <c r="AJ46" i="29"/>
  <c r="Z58" i="44" s="1"/>
  <c r="AL46" i="29"/>
  <c r="AB58" i="44" s="1"/>
  <c r="AM46" i="29"/>
  <c r="AC58" i="44" s="1"/>
  <c r="AN46" i="29"/>
  <c r="AD58" i="44" s="1"/>
  <c r="AP46" i="29"/>
  <c r="AF58" i="44" s="1"/>
  <c r="AQ46" i="29"/>
  <c r="AG58" i="44" s="1"/>
  <c r="AR46" i="29"/>
  <c r="AH58" i="44" s="1"/>
  <c r="AT46" i="29"/>
  <c r="AJ58" i="44" s="1"/>
  <c r="AU46" i="29"/>
  <c r="AK58" i="44" s="1"/>
  <c r="AV46" i="29"/>
  <c r="AL58" i="44" s="1"/>
  <c r="AX46" i="29"/>
  <c r="AN58" i="44" s="1"/>
  <c r="AY46" i="29"/>
  <c r="AO58" i="44" s="1"/>
  <c r="AZ46" i="29"/>
  <c r="AP58" i="44" s="1"/>
  <c r="BB46" i="29"/>
  <c r="AR58" i="44" s="1"/>
  <c r="BC46" i="29"/>
  <c r="AS58" i="44" s="1"/>
  <c r="BD46" i="29"/>
  <c r="AT58" i="44" s="1"/>
  <c r="BF46" i="29"/>
  <c r="AV58" i="44" s="1"/>
  <c r="BG46" i="29"/>
  <c r="AW58" i="44" s="1"/>
  <c r="BH46" i="29"/>
  <c r="AX58" i="44" s="1"/>
  <c r="BJ46" i="29"/>
  <c r="AZ58" i="44" s="1"/>
  <c r="BK46" i="29"/>
  <c r="BA58" i="44" s="1"/>
  <c r="BL46" i="29"/>
  <c r="BB58" i="44" s="1"/>
  <c r="BM46" i="29"/>
  <c r="BN46" i="29"/>
  <c r="BD58" i="44" s="1"/>
  <c r="BO46" i="29"/>
  <c r="BE58" i="44" s="1"/>
  <c r="BP46" i="29"/>
  <c r="BF58" i="44" s="1"/>
  <c r="BR46" i="29"/>
  <c r="BH58" i="44" s="1"/>
  <c r="BS46" i="29"/>
  <c r="BI58" i="44" s="1"/>
  <c r="BT46" i="29"/>
  <c r="BJ58" i="44" s="1"/>
  <c r="V43" i="29"/>
  <c r="L57" i="44" s="1"/>
  <c r="W43" i="29"/>
  <c r="M57" i="44" s="1"/>
  <c r="X43" i="29"/>
  <c r="N57" i="44" s="1"/>
  <c r="Z43" i="29"/>
  <c r="P57" i="44" s="1"/>
  <c r="AA43" i="29"/>
  <c r="Q57" i="44" s="1"/>
  <c r="AB43" i="29"/>
  <c r="R57" i="44" s="1"/>
  <c r="AH43" i="29"/>
  <c r="X57" i="44" s="1"/>
  <c r="AI43" i="29"/>
  <c r="Y57" i="44" s="1"/>
  <c r="AN43" i="29"/>
  <c r="AD57" i="44" s="1"/>
  <c r="AP43" i="29"/>
  <c r="AF57" i="44" s="1"/>
  <c r="AQ43" i="29"/>
  <c r="AG57" i="44" s="1"/>
  <c r="AR43" i="29"/>
  <c r="AH57" i="44" s="1"/>
  <c r="AX43" i="29"/>
  <c r="AN57" i="44" s="1"/>
  <c r="AY43" i="29"/>
  <c r="AO57" i="44" s="1"/>
  <c r="BD43" i="29"/>
  <c r="AT57" i="44" s="1"/>
  <c r="BF43" i="29"/>
  <c r="AV57" i="44" s="1"/>
  <c r="BG43" i="29"/>
  <c r="AW57" i="44" s="1"/>
  <c r="BH43" i="29"/>
  <c r="AX57" i="44" s="1"/>
  <c r="BM43" i="29"/>
  <c r="BN43" i="29"/>
  <c r="BD57" i="44" s="1"/>
  <c r="BO43" i="29"/>
  <c r="BE57" i="44" s="1"/>
  <c r="BT43" i="29"/>
  <c r="BJ57" i="44" s="1"/>
  <c r="V33" i="29"/>
  <c r="L56" i="44" s="1"/>
  <c r="W33" i="29"/>
  <c r="M56" i="44" s="1"/>
  <c r="X33" i="29"/>
  <c r="N56" i="44" s="1"/>
  <c r="BM33" i="29"/>
  <c r="AL19" i="29"/>
  <c r="AB55" i="44" s="1"/>
  <c r="AM19" i="29"/>
  <c r="AC55" i="44" s="1"/>
  <c r="AN19" i="29"/>
  <c r="AD55" i="44" s="1"/>
  <c r="AP19" i="29"/>
  <c r="AF55" i="44" s="1"/>
  <c r="AQ19" i="29"/>
  <c r="AG55" i="44" s="1"/>
  <c r="AT19" i="29"/>
  <c r="AJ55" i="44" s="1"/>
  <c r="AU19" i="29"/>
  <c r="AV19" i="29"/>
  <c r="AX19" i="29"/>
  <c r="AY19" i="29"/>
  <c r="AO55" i="44" s="1"/>
  <c r="BB19" i="29"/>
  <c r="AR55" i="44" s="1"/>
  <c r="BC19" i="29"/>
  <c r="AS55" i="44" s="1"/>
  <c r="BD19" i="29"/>
  <c r="AT55" i="44" s="1"/>
  <c r="BF19" i="29"/>
  <c r="AV55" i="44" s="1"/>
  <c r="BG19" i="29"/>
  <c r="BJ19" i="29"/>
  <c r="AZ55" i="44" s="1"/>
  <c r="BK19" i="29"/>
  <c r="BL19" i="29"/>
  <c r="BB55" i="44" s="1"/>
  <c r="BM19" i="29"/>
  <c r="BN19" i="29"/>
  <c r="BD55" i="44" s="1"/>
  <c r="BO19" i="29"/>
  <c r="BE55" i="44" s="1"/>
  <c r="BR19" i="29"/>
  <c r="BS19" i="29"/>
  <c r="BT19" i="29"/>
  <c r="L59" i="44"/>
  <c r="N87" i="19"/>
  <c r="O87" i="19"/>
  <c r="P87" i="19"/>
  <c r="Q87" i="19"/>
  <c r="R87" i="19"/>
  <c r="S87" i="19"/>
  <c r="T87" i="19"/>
  <c r="U87" i="19"/>
  <c r="V87" i="19"/>
  <c r="W87" i="19"/>
  <c r="X87" i="19"/>
  <c r="Y87" i="19"/>
  <c r="Z87" i="19"/>
  <c r="AA87" i="19"/>
  <c r="AB87" i="19"/>
  <c r="AC87" i="19"/>
  <c r="AD87" i="19"/>
  <c r="AE87" i="19"/>
  <c r="AF87" i="19"/>
  <c r="AG87" i="19"/>
  <c r="AH87" i="19"/>
  <c r="AI87" i="19"/>
  <c r="AJ87" i="19"/>
  <c r="AK87" i="19"/>
  <c r="AL87" i="19"/>
  <c r="AM87" i="19"/>
  <c r="AN87" i="19"/>
  <c r="AO87" i="19"/>
  <c r="AP87" i="19"/>
  <c r="AQ87" i="19"/>
  <c r="AR87" i="19"/>
  <c r="AS87" i="19"/>
  <c r="AT87" i="19"/>
  <c r="AU87" i="19"/>
  <c r="AV87" i="19"/>
  <c r="AW87" i="19"/>
  <c r="AX87" i="19"/>
  <c r="AY87" i="19"/>
  <c r="AZ87" i="19"/>
  <c r="BA87" i="19"/>
  <c r="BB87" i="19"/>
  <c r="BC87" i="19"/>
  <c r="BD87" i="19"/>
  <c r="BE87" i="19"/>
  <c r="BF87" i="19"/>
  <c r="BG87" i="19"/>
  <c r="BH87" i="19"/>
  <c r="BI87" i="19"/>
  <c r="BJ87" i="19"/>
  <c r="BK87" i="19"/>
  <c r="M87" i="19"/>
  <c r="B59" i="44"/>
  <c r="B58" i="44"/>
  <c r="B57" i="44"/>
  <c r="B56" i="44"/>
  <c r="B55" i="44"/>
  <c r="M47" i="44"/>
  <c r="N47" i="44"/>
  <c r="P47" i="44"/>
  <c r="Q47" i="44"/>
  <c r="R47" i="44"/>
  <c r="T47" i="44"/>
  <c r="U47" i="44"/>
  <c r="V47" i="44"/>
  <c r="X47" i="44"/>
  <c r="Y47" i="44"/>
  <c r="Z47" i="44"/>
  <c r="AB47" i="44"/>
  <c r="AC47" i="44"/>
  <c r="AD47" i="44"/>
  <c r="AF47" i="44"/>
  <c r="AG47" i="44"/>
  <c r="AH47" i="44"/>
  <c r="AJ47" i="44"/>
  <c r="AK47" i="44"/>
  <c r="AL47" i="44"/>
  <c r="AN47" i="44"/>
  <c r="AO47" i="44"/>
  <c r="AP47" i="44"/>
  <c r="AR47" i="44"/>
  <c r="AS47" i="44"/>
  <c r="AT47" i="44"/>
  <c r="AV47" i="44"/>
  <c r="AW47" i="44"/>
  <c r="AX47" i="44"/>
  <c r="AZ47" i="44"/>
  <c r="BA47" i="44"/>
  <c r="BB47" i="44"/>
  <c r="BD47" i="44"/>
  <c r="BE47" i="44"/>
  <c r="BF47" i="44"/>
  <c r="BH47" i="44"/>
  <c r="BI47" i="44"/>
  <c r="BJ47" i="44"/>
  <c r="M48" i="44"/>
  <c r="N48" i="44"/>
  <c r="P48" i="44"/>
  <c r="Q48" i="44"/>
  <c r="R48" i="44"/>
  <c r="T48" i="44"/>
  <c r="U48" i="44"/>
  <c r="V48" i="44"/>
  <c r="X48" i="44"/>
  <c r="Y48" i="44"/>
  <c r="Z48" i="44"/>
  <c r="AB48" i="44"/>
  <c r="AC48" i="44"/>
  <c r="AD48" i="44"/>
  <c r="AF48" i="44"/>
  <c r="AG48" i="44"/>
  <c r="AH48" i="44"/>
  <c r="AJ48" i="44"/>
  <c r="AK48" i="44"/>
  <c r="AL48" i="44"/>
  <c r="AN48" i="44"/>
  <c r="AO48" i="44"/>
  <c r="AP48" i="44"/>
  <c r="AR48" i="44"/>
  <c r="AS48" i="44"/>
  <c r="AT48" i="44"/>
  <c r="AV48" i="44"/>
  <c r="AW48" i="44"/>
  <c r="AX48" i="44"/>
  <c r="AZ48" i="44"/>
  <c r="BA48" i="44"/>
  <c r="BB48" i="44"/>
  <c r="BD48" i="44"/>
  <c r="BE48" i="44"/>
  <c r="BF48" i="44"/>
  <c r="BH48" i="44"/>
  <c r="BI48" i="44"/>
  <c r="BJ48" i="44"/>
  <c r="M49" i="44"/>
  <c r="N49" i="44"/>
  <c r="P49" i="44"/>
  <c r="Q49" i="44"/>
  <c r="R49" i="44"/>
  <c r="T49" i="44"/>
  <c r="U49" i="44"/>
  <c r="V49" i="44"/>
  <c r="X49" i="44"/>
  <c r="Y49" i="44"/>
  <c r="Z49" i="44"/>
  <c r="AB49" i="44"/>
  <c r="AC49" i="44"/>
  <c r="AD49" i="44"/>
  <c r="AF49" i="44"/>
  <c r="AG49" i="44"/>
  <c r="AH49" i="44"/>
  <c r="AJ49" i="44"/>
  <c r="AK49" i="44"/>
  <c r="AL49" i="44"/>
  <c r="AN49" i="44"/>
  <c r="AO49" i="44"/>
  <c r="AP49" i="44"/>
  <c r="AR49" i="44"/>
  <c r="AS49" i="44"/>
  <c r="AT49" i="44"/>
  <c r="AV49" i="44"/>
  <c r="AW49" i="44"/>
  <c r="AX49" i="44"/>
  <c r="AZ49" i="44"/>
  <c r="BA49" i="44"/>
  <c r="BB49" i="44"/>
  <c r="BD49" i="44"/>
  <c r="BE49" i="44"/>
  <c r="BF49" i="44"/>
  <c r="BH49" i="44"/>
  <c r="BI49" i="44"/>
  <c r="BJ49" i="44"/>
  <c r="M50" i="44"/>
  <c r="N50" i="44"/>
  <c r="P50" i="44"/>
  <c r="Q50" i="44"/>
  <c r="R50" i="44"/>
  <c r="T50" i="44"/>
  <c r="U50" i="44"/>
  <c r="V50" i="44"/>
  <c r="X50" i="44"/>
  <c r="Y50" i="44"/>
  <c r="Z50" i="44"/>
  <c r="AB50" i="44"/>
  <c r="AC50" i="44"/>
  <c r="AD50" i="44"/>
  <c r="AF50" i="44"/>
  <c r="AG50" i="44"/>
  <c r="AH50" i="44"/>
  <c r="AJ50" i="44"/>
  <c r="AK50" i="44"/>
  <c r="AL50" i="44"/>
  <c r="AN50" i="44"/>
  <c r="AO50" i="44"/>
  <c r="AP50" i="44"/>
  <c r="AR50" i="44"/>
  <c r="AS50" i="44"/>
  <c r="AT50" i="44"/>
  <c r="AV50" i="44"/>
  <c r="AW50" i="44"/>
  <c r="AX50" i="44"/>
  <c r="AZ50" i="44"/>
  <c r="BA50" i="44"/>
  <c r="BB50" i="44"/>
  <c r="BD50" i="44"/>
  <c r="BE50" i="44"/>
  <c r="BF50" i="44"/>
  <c r="BH50" i="44"/>
  <c r="BI50" i="44"/>
  <c r="BJ50" i="44"/>
  <c r="M51" i="44"/>
  <c r="N51" i="44"/>
  <c r="P51" i="44"/>
  <c r="Q51" i="44"/>
  <c r="R51" i="44"/>
  <c r="T51" i="44"/>
  <c r="U51" i="44"/>
  <c r="V51" i="44"/>
  <c r="X51" i="44"/>
  <c r="Y51" i="44"/>
  <c r="Z51" i="44"/>
  <c r="AB51" i="44"/>
  <c r="AC51" i="44"/>
  <c r="AD51" i="44"/>
  <c r="AF51" i="44"/>
  <c r="AG51" i="44"/>
  <c r="AH51" i="44"/>
  <c r="AJ51" i="44"/>
  <c r="AK51" i="44"/>
  <c r="AL51" i="44"/>
  <c r="AN51" i="44"/>
  <c r="AO51" i="44"/>
  <c r="AP51" i="44"/>
  <c r="AR51" i="44"/>
  <c r="AS51" i="44"/>
  <c r="AT51" i="44"/>
  <c r="AV51" i="44"/>
  <c r="AW51" i="44"/>
  <c r="AX51" i="44"/>
  <c r="AZ51" i="44"/>
  <c r="BA51" i="44"/>
  <c r="BB51" i="44"/>
  <c r="BD51" i="44"/>
  <c r="BE51" i="44"/>
  <c r="BF51" i="44"/>
  <c r="BH51" i="44"/>
  <c r="BI51" i="44"/>
  <c r="BJ51" i="44"/>
  <c r="M52" i="44"/>
  <c r="N52" i="44"/>
  <c r="P52" i="44"/>
  <c r="Q52" i="44"/>
  <c r="R52" i="44"/>
  <c r="T52" i="44"/>
  <c r="U52" i="44"/>
  <c r="V52" i="44"/>
  <c r="X52" i="44"/>
  <c r="Y52" i="44"/>
  <c r="Z52" i="44"/>
  <c r="AB52" i="44"/>
  <c r="AC52" i="44"/>
  <c r="AD52" i="44"/>
  <c r="AF52" i="44"/>
  <c r="AG52" i="44"/>
  <c r="AH52" i="44"/>
  <c r="AJ52" i="44"/>
  <c r="AK52" i="44"/>
  <c r="AL52" i="44"/>
  <c r="AN52" i="44"/>
  <c r="AO52" i="44"/>
  <c r="AP52" i="44"/>
  <c r="AR52" i="44"/>
  <c r="AS52" i="44"/>
  <c r="AT52" i="44"/>
  <c r="AV52" i="44"/>
  <c r="AW52" i="44"/>
  <c r="AX52" i="44"/>
  <c r="AZ52" i="44"/>
  <c r="BA52" i="44"/>
  <c r="BB52" i="44"/>
  <c r="BD52" i="44"/>
  <c r="BE52" i="44"/>
  <c r="BF52" i="44"/>
  <c r="BH52" i="44"/>
  <c r="BI52" i="44"/>
  <c r="BJ52" i="44"/>
  <c r="M53" i="44"/>
  <c r="N53" i="44"/>
  <c r="P53" i="44"/>
  <c r="Q53" i="44"/>
  <c r="R53" i="44"/>
  <c r="T53" i="44"/>
  <c r="U53" i="44"/>
  <c r="V53" i="44"/>
  <c r="X53" i="44"/>
  <c r="Y53" i="44"/>
  <c r="Z53" i="44"/>
  <c r="AB53" i="44"/>
  <c r="AC53" i="44"/>
  <c r="AD53" i="44"/>
  <c r="AF53" i="44"/>
  <c r="AG53" i="44"/>
  <c r="AH53" i="44"/>
  <c r="AJ53" i="44"/>
  <c r="AK53" i="44"/>
  <c r="AL53" i="44"/>
  <c r="AN53" i="44"/>
  <c r="AO53" i="44"/>
  <c r="AP53" i="44"/>
  <c r="AR53" i="44"/>
  <c r="AS53" i="44"/>
  <c r="AT53" i="44"/>
  <c r="AV53" i="44"/>
  <c r="AW53" i="44"/>
  <c r="AX53" i="44"/>
  <c r="AZ53" i="44"/>
  <c r="BA53" i="44"/>
  <c r="BB53" i="44"/>
  <c r="BD53" i="44"/>
  <c r="BE53" i="44"/>
  <c r="BF53" i="44"/>
  <c r="BH53" i="44"/>
  <c r="BI53" i="44"/>
  <c r="BJ53" i="44"/>
  <c r="L53" i="44"/>
  <c r="L52" i="44"/>
  <c r="M68" i="19"/>
  <c r="N68" i="19"/>
  <c r="O68" i="19"/>
  <c r="Q68" i="19"/>
  <c r="R68" i="19"/>
  <c r="S68" i="19"/>
  <c r="U68" i="19"/>
  <c r="V68" i="19"/>
  <c r="W68" i="19"/>
  <c r="Y68" i="19"/>
  <c r="Z68" i="19"/>
  <c r="AA68" i="19"/>
  <c r="AB68" i="19"/>
  <c r="AC68" i="19"/>
  <c r="AD68" i="19"/>
  <c r="AE68" i="19"/>
  <c r="AG68" i="19"/>
  <c r="AH68" i="19"/>
  <c r="AI68" i="19"/>
  <c r="AJ68" i="19"/>
  <c r="AK68" i="19"/>
  <c r="AL68" i="19"/>
  <c r="AM68" i="19"/>
  <c r="AN68" i="19"/>
  <c r="AO68" i="19"/>
  <c r="AP68" i="19"/>
  <c r="AQ68" i="19"/>
  <c r="AR68" i="19"/>
  <c r="AS68" i="19"/>
  <c r="AT68" i="19"/>
  <c r="AU68" i="19"/>
  <c r="AV68" i="19"/>
  <c r="AW68" i="19"/>
  <c r="AX68" i="19"/>
  <c r="AY68" i="19"/>
  <c r="AZ68" i="19"/>
  <c r="BA68" i="19"/>
  <c r="BB68" i="19"/>
  <c r="BC68" i="19"/>
  <c r="BD68" i="19"/>
  <c r="BE68" i="19"/>
  <c r="BF68" i="19"/>
  <c r="BG68" i="19"/>
  <c r="BH68" i="19"/>
  <c r="BI68" i="19"/>
  <c r="BJ68" i="19"/>
  <c r="BK71" i="19"/>
  <c r="BK72" i="19"/>
  <c r="BK73" i="19"/>
  <c r="BK70" i="19" s="1"/>
  <c r="BK74" i="19"/>
  <c r="BK75" i="19"/>
  <c r="BK76" i="19"/>
  <c r="BK77" i="19"/>
  <c r="BK68" i="19"/>
  <c r="N65" i="19"/>
  <c r="O65" i="19"/>
  <c r="Q65" i="19"/>
  <c r="R65" i="19"/>
  <c r="S65" i="19"/>
  <c r="U65" i="19"/>
  <c r="V65" i="19"/>
  <c r="W65" i="19"/>
  <c r="Y65" i="19"/>
  <c r="Z65" i="19"/>
  <c r="AA65" i="19"/>
  <c r="AB65" i="19"/>
  <c r="AC65" i="19"/>
  <c r="AD65" i="19"/>
  <c r="AE65" i="19"/>
  <c r="AG65" i="19"/>
  <c r="AH65" i="19"/>
  <c r="AI65" i="19"/>
  <c r="AJ65" i="19"/>
  <c r="AK65" i="19"/>
  <c r="AL65" i="19"/>
  <c r="AM65" i="19"/>
  <c r="AN65" i="19"/>
  <c r="AO65" i="19"/>
  <c r="AP65" i="19"/>
  <c r="AQ65" i="19"/>
  <c r="AR65" i="19"/>
  <c r="AS65" i="19"/>
  <c r="AT65" i="19"/>
  <c r="AU65" i="19"/>
  <c r="AV65" i="19"/>
  <c r="AW65" i="19"/>
  <c r="AX65" i="19"/>
  <c r="AY65" i="19"/>
  <c r="AZ65" i="19"/>
  <c r="BA65" i="19"/>
  <c r="BB65" i="19"/>
  <c r="BC65" i="19"/>
  <c r="BD65" i="19"/>
  <c r="BE65" i="19"/>
  <c r="BF65" i="19"/>
  <c r="BG65" i="19"/>
  <c r="BH65" i="19"/>
  <c r="BI65" i="19"/>
  <c r="BJ65" i="19"/>
  <c r="BK65" i="19"/>
  <c r="M65" i="19"/>
  <c r="L51" i="44"/>
  <c r="N62" i="19"/>
  <c r="O62" i="19"/>
  <c r="Q62" i="19"/>
  <c r="R62" i="19"/>
  <c r="S62" i="19"/>
  <c r="U62" i="19"/>
  <c r="V62" i="19"/>
  <c r="W62" i="19"/>
  <c r="Y62" i="19"/>
  <c r="Z62" i="19"/>
  <c r="AA62" i="19"/>
  <c r="AC62" i="19"/>
  <c r="AD62" i="19"/>
  <c r="AE62" i="19"/>
  <c r="AG62" i="19"/>
  <c r="AH62" i="19"/>
  <c r="AI62" i="19"/>
  <c r="AK62" i="19"/>
  <c r="AL62" i="19"/>
  <c r="AM62" i="19"/>
  <c r="AO62" i="19"/>
  <c r="AP62" i="19"/>
  <c r="AQ62" i="19"/>
  <c r="AS62" i="19"/>
  <c r="AT62" i="19"/>
  <c r="AU62" i="19"/>
  <c r="AW62" i="19"/>
  <c r="AX62" i="19"/>
  <c r="AY62" i="19"/>
  <c r="BA62" i="19"/>
  <c r="BB62" i="19"/>
  <c r="BC62" i="19"/>
  <c r="BE62" i="19"/>
  <c r="BF62" i="19"/>
  <c r="BG62" i="19"/>
  <c r="BI62" i="19"/>
  <c r="BJ62" i="19"/>
  <c r="BK62" i="19"/>
  <c r="M62" i="19"/>
  <c r="L49" i="44" s="1"/>
  <c r="L48" i="44"/>
  <c r="K48" i="44" s="1"/>
  <c r="L47" i="44"/>
  <c r="N77" i="19"/>
  <c r="O77" i="19"/>
  <c r="Q77" i="19"/>
  <c r="R77" i="19"/>
  <c r="S77" i="19"/>
  <c r="U77" i="19"/>
  <c r="V77" i="19"/>
  <c r="W77" i="19"/>
  <c r="Y77" i="19"/>
  <c r="Z77" i="19"/>
  <c r="AA77" i="19"/>
  <c r="AC77" i="19"/>
  <c r="AD77" i="19"/>
  <c r="AE77" i="19"/>
  <c r="AG77" i="19"/>
  <c r="AH77" i="19"/>
  <c r="AI77" i="19"/>
  <c r="AK77" i="19"/>
  <c r="AL77" i="19"/>
  <c r="AM77" i="19"/>
  <c r="AO77" i="19"/>
  <c r="AP77" i="19"/>
  <c r="AQ77" i="19"/>
  <c r="AS77" i="19"/>
  <c r="AT77" i="19"/>
  <c r="AU77" i="19"/>
  <c r="AW77" i="19"/>
  <c r="AX77" i="19"/>
  <c r="AY77" i="19"/>
  <c r="BA77" i="19"/>
  <c r="BB77" i="19"/>
  <c r="BC77" i="19"/>
  <c r="BE77" i="19"/>
  <c r="BF77" i="19"/>
  <c r="BG77" i="19"/>
  <c r="BI77" i="19"/>
  <c r="BJ77" i="19"/>
  <c r="N70" i="19"/>
  <c r="O70" i="19"/>
  <c r="Q70" i="19"/>
  <c r="R70" i="19"/>
  <c r="S70" i="19"/>
  <c r="U70" i="19"/>
  <c r="V70" i="19"/>
  <c r="W70" i="19"/>
  <c r="Y70" i="19"/>
  <c r="Z70" i="19"/>
  <c r="AA70" i="19"/>
  <c r="AC70" i="19"/>
  <c r="AD70" i="19"/>
  <c r="AE70" i="19"/>
  <c r="AG70" i="19"/>
  <c r="AH70" i="19"/>
  <c r="AI70" i="19"/>
  <c r="AK70" i="19"/>
  <c r="AL70" i="19"/>
  <c r="AM70" i="19"/>
  <c r="AO70" i="19"/>
  <c r="AP70" i="19"/>
  <c r="AQ70" i="19"/>
  <c r="AS70" i="19"/>
  <c r="AT70" i="19"/>
  <c r="AU70" i="19"/>
  <c r="AW70" i="19"/>
  <c r="AX70" i="19"/>
  <c r="AY70" i="19"/>
  <c r="BA70" i="19"/>
  <c r="BB70" i="19"/>
  <c r="BC70" i="19"/>
  <c r="BE70" i="19"/>
  <c r="BF70" i="19"/>
  <c r="BG70" i="19"/>
  <c r="BI70" i="19"/>
  <c r="BJ70" i="19"/>
  <c r="L50" i="44"/>
  <c r="M70" i="19"/>
  <c r="M77" i="19"/>
  <c r="M60" i="19"/>
  <c r="N60" i="19"/>
  <c r="O60" i="19"/>
  <c r="Q60" i="19"/>
  <c r="R60" i="19"/>
  <c r="S60" i="19"/>
  <c r="U60" i="19"/>
  <c r="V60" i="19"/>
  <c r="W60" i="19"/>
  <c r="Y60" i="19"/>
  <c r="Z60" i="19"/>
  <c r="AA60" i="19"/>
  <c r="AC60" i="19"/>
  <c r="AD60" i="19"/>
  <c r="AE60" i="19"/>
  <c r="AG60" i="19"/>
  <c r="AH60" i="19"/>
  <c r="AI60" i="19"/>
  <c r="AK60" i="19"/>
  <c r="AL60" i="19"/>
  <c r="AM60" i="19"/>
  <c r="AO60" i="19"/>
  <c r="AP60" i="19"/>
  <c r="AQ60" i="19"/>
  <c r="AS60" i="19"/>
  <c r="AT60" i="19"/>
  <c r="AU60" i="19"/>
  <c r="AW60" i="19"/>
  <c r="AX60" i="19"/>
  <c r="AY60" i="19"/>
  <c r="BA60" i="19"/>
  <c r="BB60" i="19"/>
  <c r="BC60" i="19"/>
  <c r="BE60" i="19"/>
  <c r="BF60" i="19"/>
  <c r="BG60" i="19"/>
  <c r="BI60" i="19"/>
  <c r="BJ60" i="19"/>
  <c r="BK60" i="19"/>
  <c r="N57" i="19"/>
  <c r="O57" i="19"/>
  <c r="Q57" i="19"/>
  <c r="R57" i="19"/>
  <c r="S57" i="19"/>
  <c r="U57" i="19"/>
  <c r="V57" i="19"/>
  <c r="W57" i="19"/>
  <c r="Y57" i="19"/>
  <c r="Z57" i="19"/>
  <c r="AA57" i="19"/>
  <c r="AC57" i="19"/>
  <c r="AD57" i="19"/>
  <c r="AE57" i="19"/>
  <c r="AG57" i="19"/>
  <c r="AH57" i="19"/>
  <c r="AI57" i="19"/>
  <c r="AK57" i="19"/>
  <c r="AL57" i="19"/>
  <c r="AM57" i="19"/>
  <c r="AO57" i="19"/>
  <c r="AP57" i="19"/>
  <c r="AQ57" i="19"/>
  <c r="AS57" i="19"/>
  <c r="AT57" i="19"/>
  <c r="AU57" i="19"/>
  <c r="AW57" i="19"/>
  <c r="AX57" i="19"/>
  <c r="AY57" i="19"/>
  <c r="BA57" i="19"/>
  <c r="BB57" i="19"/>
  <c r="BC57" i="19"/>
  <c r="BE57" i="19"/>
  <c r="BF57" i="19"/>
  <c r="BG57" i="19"/>
  <c r="BI57" i="19"/>
  <c r="BJ57" i="19"/>
  <c r="BK57" i="19"/>
  <c r="M57" i="19"/>
  <c r="B53" i="44" a="1"/>
  <c r="B53" i="44" s="1"/>
  <c r="B52" i="44" a="1"/>
  <c r="B52" i="44" s="1"/>
  <c r="B51" i="44" a="1"/>
  <c r="B51" i="44" s="1"/>
  <c r="B50" i="44" a="1"/>
  <c r="B50" i="44" s="1"/>
  <c r="B49" i="44" a="1"/>
  <c r="B49" i="44" s="1"/>
  <c r="B47" i="44" a="1"/>
  <c r="B47" i="44" s="1"/>
  <c r="B35" i="44"/>
  <c r="B34" i="44"/>
  <c r="B33" i="44"/>
  <c r="B31" i="44"/>
  <c r="W72" i="37"/>
  <c r="M31" i="44" s="1"/>
  <c r="X72" i="37"/>
  <c r="N31" i="44" s="1"/>
  <c r="Z72" i="37"/>
  <c r="P31" i="44" s="1"/>
  <c r="AA72" i="37"/>
  <c r="Q31" i="44" s="1"/>
  <c r="AB72" i="37"/>
  <c r="R31" i="44" s="1"/>
  <c r="AD72" i="37"/>
  <c r="T31" i="44" s="1"/>
  <c r="AE72" i="37"/>
  <c r="U31" i="44" s="1"/>
  <c r="AF72" i="37"/>
  <c r="V31" i="44" s="1"/>
  <c r="AH72" i="37"/>
  <c r="X31" i="44" s="1"/>
  <c r="AI72" i="37"/>
  <c r="Y31" i="44" s="1"/>
  <c r="AJ72" i="37"/>
  <c r="Z31" i="44" s="1"/>
  <c r="AL72" i="37"/>
  <c r="AB31" i="44" s="1"/>
  <c r="AM72" i="37"/>
  <c r="AC31" i="44" s="1"/>
  <c r="AN72" i="37"/>
  <c r="AD31" i="44" s="1"/>
  <c r="AP72" i="37"/>
  <c r="AF31" i="44" s="1"/>
  <c r="AQ72" i="37"/>
  <c r="AG31" i="44" s="1"/>
  <c r="AR72" i="37"/>
  <c r="AH31" i="44" s="1"/>
  <c r="AT72" i="37"/>
  <c r="AI31" i="44" s="1"/>
  <c r="AU72" i="37"/>
  <c r="AK31" i="44" s="1"/>
  <c r="AV72" i="37"/>
  <c r="AL31" i="44" s="1"/>
  <c r="AX72" i="37"/>
  <c r="AN31" i="44" s="1"/>
  <c r="AY72" i="37"/>
  <c r="AO31" i="44" s="1"/>
  <c r="AZ72" i="37"/>
  <c r="AP31" i="44" s="1"/>
  <c r="BB72" i="37"/>
  <c r="AR31" i="44" s="1"/>
  <c r="BC72" i="37"/>
  <c r="AS31" i="44" s="1"/>
  <c r="BD72" i="37"/>
  <c r="AT31" i="44" s="1"/>
  <c r="BF72" i="37"/>
  <c r="AV31" i="44" s="1"/>
  <c r="BG72" i="37"/>
  <c r="AW31" i="44" s="1"/>
  <c r="BH72" i="37"/>
  <c r="AX31" i="44" s="1"/>
  <c r="BJ72" i="37"/>
  <c r="AZ31" i="44" s="1"/>
  <c r="BK72" i="37"/>
  <c r="BA31" i="44" s="1"/>
  <c r="BL72" i="37"/>
  <c r="BB31" i="44" s="1"/>
  <c r="BN72" i="37"/>
  <c r="BD31" i="44" s="1"/>
  <c r="BO72" i="37"/>
  <c r="BE31" i="44" s="1"/>
  <c r="BP72" i="37"/>
  <c r="BF31" i="44" s="1"/>
  <c r="BR72" i="37"/>
  <c r="BH31" i="44" s="1"/>
  <c r="BS72" i="37"/>
  <c r="BI31" i="44" s="1"/>
  <c r="BT72" i="37"/>
  <c r="BJ31" i="44" s="1"/>
  <c r="V72" i="37"/>
  <c r="L31" i="44" s="1"/>
  <c r="W61" i="37"/>
  <c r="M30" i="44" s="1"/>
  <c r="X61" i="37"/>
  <c r="N30" i="44" s="1"/>
  <c r="Z61" i="37"/>
  <c r="P30" i="44" s="1"/>
  <c r="AA61" i="37"/>
  <c r="Q30" i="44" s="1"/>
  <c r="AB61" i="37"/>
  <c r="R30" i="44" s="1"/>
  <c r="AD61" i="37"/>
  <c r="T30" i="44" s="1"/>
  <c r="AE61" i="37"/>
  <c r="U30" i="44" s="1"/>
  <c r="AF61" i="37"/>
  <c r="V30" i="44" s="1"/>
  <c r="AH61" i="37"/>
  <c r="X30" i="44" s="1"/>
  <c r="AI61" i="37"/>
  <c r="Y30" i="44" s="1"/>
  <c r="AJ61" i="37"/>
  <c r="Z30" i="44" s="1"/>
  <c r="AL61" i="37"/>
  <c r="AB30" i="44" s="1"/>
  <c r="AM61" i="37"/>
  <c r="AC30" i="44" s="1"/>
  <c r="AN61" i="37"/>
  <c r="AF29" i="44" s="1"/>
  <c r="AP61" i="37"/>
  <c r="AG29" i="44" s="1"/>
  <c r="AQ61" i="37"/>
  <c r="AG30" i="44" s="1"/>
  <c r="AR61" i="37"/>
  <c r="AH30" i="44" s="1"/>
  <c r="AT61" i="37"/>
  <c r="AI30" i="44" s="1"/>
  <c r="AU61" i="37"/>
  <c r="AK30" i="44" s="1"/>
  <c r="AV61" i="37"/>
  <c r="AL30" i="44" s="1"/>
  <c r="AX61" i="37"/>
  <c r="AN30" i="44" s="1"/>
  <c r="AY61" i="37"/>
  <c r="AO30" i="44" s="1"/>
  <c r="AZ61" i="37"/>
  <c r="AP30" i="44" s="1"/>
  <c r="BB61" i="37"/>
  <c r="AR30" i="44" s="1"/>
  <c r="BC61" i="37"/>
  <c r="AS30" i="44" s="1"/>
  <c r="BD61" i="37"/>
  <c r="AT30" i="44" s="1"/>
  <c r="BF61" i="37"/>
  <c r="AV30" i="44" s="1"/>
  <c r="BG61" i="37"/>
  <c r="AW30" i="44" s="1"/>
  <c r="BH61" i="37"/>
  <c r="AX30" i="44" s="1"/>
  <c r="BJ61" i="37"/>
  <c r="AZ30" i="44" s="1"/>
  <c r="BK61" i="37"/>
  <c r="BA30" i="44" s="1"/>
  <c r="BL61" i="37"/>
  <c r="BB30" i="44" s="1"/>
  <c r="BN61" i="37"/>
  <c r="BD30" i="44" s="1"/>
  <c r="BO61" i="37"/>
  <c r="BE30" i="44" s="1"/>
  <c r="BP61" i="37"/>
  <c r="BF30" i="44" s="1"/>
  <c r="BR61" i="37"/>
  <c r="BH30" i="44" s="1"/>
  <c r="BS61" i="37"/>
  <c r="BI30" i="44" s="1"/>
  <c r="BT61" i="37"/>
  <c r="BJ30" i="44" s="1"/>
  <c r="V61" i="37"/>
  <c r="L30" i="44" s="1"/>
  <c r="W54" i="37"/>
  <c r="M29" i="44" s="1"/>
  <c r="X54" i="37"/>
  <c r="N29" i="44" s="1"/>
  <c r="Z54" i="37"/>
  <c r="P29" i="44" s="1"/>
  <c r="AA54" i="37"/>
  <c r="Q29" i="44" s="1"/>
  <c r="AB54" i="37"/>
  <c r="R29" i="44" s="1"/>
  <c r="AD54" i="37"/>
  <c r="T29" i="44" s="1"/>
  <c r="AE54" i="37"/>
  <c r="U29" i="44" s="1"/>
  <c r="AF54" i="37"/>
  <c r="V29" i="44" s="1"/>
  <c r="AH54" i="37"/>
  <c r="Y29" i="44" s="1"/>
  <c r="AI54" i="37"/>
  <c r="Z29" i="44" s="1"/>
  <c r="AJ54" i="37"/>
  <c r="AL54" i="37"/>
  <c r="AB29" i="44" s="1"/>
  <c r="AM54" i="37"/>
  <c r="AC29" i="44" s="1"/>
  <c r="AN54" i="37"/>
  <c r="AD29" i="44" s="1"/>
  <c r="AP54" i="37"/>
  <c r="AF28" i="44" s="1"/>
  <c r="AQ54" i="37"/>
  <c r="AG28" i="44" s="1"/>
  <c r="AR54" i="37"/>
  <c r="AH28" i="44" s="1"/>
  <c r="AT54" i="37"/>
  <c r="AI28" i="44" s="1"/>
  <c r="AU54" i="37"/>
  <c r="AK29" i="44" s="1"/>
  <c r="AV54" i="37"/>
  <c r="AL29" i="44" s="1"/>
  <c r="AX54" i="37"/>
  <c r="AN29" i="44" s="1"/>
  <c r="AY54" i="37"/>
  <c r="AO29" i="44" s="1"/>
  <c r="AZ54" i="37"/>
  <c r="AP29" i="44" s="1"/>
  <c r="BB54" i="37"/>
  <c r="AR29" i="44" s="1"/>
  <c r="BC54" i="37"/>
  <c r="AS29" i="44" s="1"/>
  <c r="BD54" i="37"/>
  <c r="AT29" i="44" s="1"/>
  <c r="BF54" i="37"/>
  <c r="AV29" i="44" s="1"/>
  <c r="BG54" i="37"/>
  <c r="AW29" i="44" s="1"/>
  <c r="BH54" i="37"/>
  <c r="AX29" i="44" s="1"/>
  <c r="BJ54" i="37"/>
  <c r="AZ29" i="44" s="1"/>
  <c r="BK54" i="37"/>
  <c r="BA29" i="44" s="1"/>
  <c r="BL54" i="37"/>
  <c r="BB29" i="44" s="1"/>
  <c r="BN54" i="37"/>
  <c r="BD29" i="44" s="1"/>
  <c r="BO54" i="37"/>
  <c r="BE29" i="44" s="1"/>
  <c r="BP54" i="37"/>
  <c r="BF29" i="44" s="1"/>
  <c r="BR54" i="37"/>
  <c r="BH29" i="44" s="1"/>
  <c r="BS54" i="37"/>
  <c r="BI29" i="44" s="1"/>
  <c r="BT54" i="37"/>
  <c r="BJ29" i="44" s="1"/>
  <c r="V54" i="37"/>
  <c r="L29" i="44" s="1"/>
  <c r="AG27" i="44"/>
  <c r="AH27" i="44"/>
  <c r="AI27" i="44"/>
  <c r="W38" i="37"/>
  <c r="M27" i="44" s="1"/>
  <c r="X38" i="37"/>
  <c r="N27" i="44" s="1"/>
  <c r="Z38" i="37"/>
  <c r="P27" i="44" s="1"/>
  <c r="AA38" i="37"/>
  <c r="Q27" i="44" s="1"/>
  <c r="AB38" i="37"/>
  <c r="R27" i="44" s="1"/>
  <c r="AD38" i="37"/>
  <c r="T27" i="44" s="1"/>
  <c r="AE38" i="37"/>
  <c r="U27" i="44" s="1"/>
  <c r="AF38" i="37"/>
  <c r="V27" i="44" s="1"/>
  <c r="AH38" i="37"/>
  <c r="X27" i="44" s="1"/>
  <c r="AI38" i="37"/>
  <c r="Y27" i="44" s="1"/>
  <c r="AJ38" i="37"/>
  <c r="Z27" i="44" s="1"/>
  <c r="AL38" i="37"/>
  <c r="AB27" i="44" s="1"/>
  <c r="AM38" i="37"/>
  <c r="AC27" i="44" s="1"/>
  <c r="AN38" i="37"/>
  <c r="AD27" i="44" s="1"/>
  <c r="AP38" i="37"/>
  <c r="AQ38" i="37"/>
  <c r="AR38" i="37"/>
  <c r="AT38" i="37"/>
  <c r="AJ27" i="44" s="1"/>
  <c r="AU38" i="37"/>
  <c r="AK27" i="44" s="1"/>
  <c r="AV38" i="37"/>
  <c r="AL27" i="44" s="1"/>
  <c r="AX38" i="37"/>
  <c r="AN27" i="44" s="1"/>
  <c r="AY38" i="37"/>
  <c r="AO27" i="44" s="1"/>
  <c r="AZ38" i="37"/>
  <c r="AP27" i="44" s="1"/>
  <c r="BB38" i="37"/>
  <c r="AR27" i="44" s="1"/>
  <c r="BC38" i="37"/>
  <c r="AS27" i="44" s="1"/>
  <c r="BD38" i="37"/>
  <c r="AT27" i="44" s="1"/>
  <c r="BF38" i="37"/>
  <c r="AV27" i="44" s="1"/>
  <c r="BG38" i="37"/>
  <c r="AW27" i="44" s="1"/>
  <c r="BH38" i="37"/>
  <c r="AX27" i="44" s="1"/>
  <c r="BJ38" i="37"/>
  <c r="AZ27" i="44" s="1"/>
  <c r="BK38" i="37"/>
  <c r="BA27" i="44" s="1"/>
  <c r="BL38" i="37"/>
  <c r="BB27" i="44" s="1"/>
  <c r="BN38" i="37"/>
  <c r="BD27" i="44" s="1"/>
  <c r="BO38" i="37"/>
  <c r="BE27" i="44" s="1"/>
  <c r="BP38" i="37"/>
  <c r="BF27" i="44" s="1"/>
  <c r="BR38" i="37"/>
  <c r="BH27" i="44" s="1"/>
  <c r="BS38" i="37"/>
  <c r="BI27" i="44" s="1"/>
  <c r="BT38" i="37"/>
  <c r="BJ27" i="44" s="1"/>
  <c r="V38" i="37"/>
  <c r="L27" i="44" s="1"/>
  <c r="W32" i="37"/>
  <c r="M26" i="44" s="1"/>
  <c r="X32" i="37"/>
  <c r="N26" i="44" s="1"/>
  <c r="Z32" i="37"/>
  <c r="P26" i="44" s="1"/>
  <c r="AA32" i="37"/>
  <c r="Q26" i="44" s="1"/>
  <c r="AB32" i="37"/>
  <c r="R26" i="44" s="1"/>
  <c r="AD32" i="37"/>
  <c r="T26" i="44" s="1"/>
  <c r="AE32" i="37"/>
  <c r="U26" i="44" s="1"/>
  <c r="AF32" i="37"/>
  <c r="V26" i="44" s="1"/>
  <c r="AH32" i="37"/>
  <c r="X26" i="44" s="1"/>
  <c r="AI32" i="37"/>
  <c r="Y26" i="44" s="1"/>
  <c r="AJ32" i="37"/>
  <c r="Z26" i="44" s="1"/>
  <c r="AL32" i="37"/>
  <c r="AB26" i="44" s="1"/>
  <c r="AM32" i="37"/>
  <c r="AC26" i="44" s="1"/>
  <c r="AN32" i="37"/>
  <c r="AD26" i="44" s="1"/>
  <c r="AP32" i="37"/>
  <c r="AF26" i="44" s="1"/>
  <c r="AQ32" i="37"/>
  <c r="AG26" i="44" s="1"/>
  <c r="AR32" i="37"/>
  <c r="AH26" i="44" s="1"/>
  <c r="AT32" i="37"/>
  <c r="AI26" i="44" s="1"/>
  <c r="AU32" i="37"/>
  <c r="AK26" i="44" s="1"/>
  <c r="AV32" i="37"/>
  <c r="AL26" i="44" s="1"/>
  <c r="AX32" i="37"/>
  <c r="AN26" i="44" s="1"/>
  <c r="AY32" i="37"/>
  <c r="AO26" i="44" s="1"/>
  <c r="AZ32" i="37"/>
  <c r="AP26" i="44" s="1"/>
  <c r="BB32" i="37"/>
  <c r="AR26" i="44" s="1"/>
  <c r="BC32" i="37"/>
  <c r="AS26" i="44" s="1"/>
  <c r="BD32" i="37"/>
  <c r="AT26" i="44" s="1"/>
  <c r="BF32" i="37"/>
  <c r="AV26" i="44" s="1"/>
  <c r="BG32" i="37"/>
  <c r="AW26" i="44" s="1"/>
  <c r="BH32" i="37"/>
  <c r="AX26" i="44" s="1"/>
  <c r="BJ32" i="37"/>
  <c r="AZ26" i="44" s="1"/>
  <c r="BK32" i="37"/>
  <c r="BA26" i="44" s="1"/>
  <c r="BL32" i="37"/>
  <c r="BB26" i="44" s="1"/>
  <c r="BN32" i="37"/>
  <c r="BD26" i="44" s="1"/>
  <c r="BO32" i="37"/>
  <c r="BE26" i="44" s="1"/>
  <c r="BP32" i="37"/>
  <c r="BF26" i="44" s="1"/>
  <c r="BR32" i="37"/>
  <c r="BH26" i="44" s="1"/>
  <c r="BS32" i="37"/>
  <c r="BI26" i="44" s="1"/>
  <c r="BT32" i="37"/>
  <c r="BJ26" i="44" s="1"/>
  <c r="V32" i="37"/>
  <c r="L26" i="44" s="1"/>
  <c r="W27" i="37"/>
  <c r="M25" i="44" s="1"/>
  <c r="X27" i="37"/>
  <c r="N25" i="44" s="1"/>
  <c r="Z27" i="37"/>
  <c r="P25" i="44" s="1"/>
  <c r="AA27" i="37"/>
  <c r="Q25" i="44" s="1"/>
  <c r="AB27" i="37"/>
  <c r="R25" i="44" s="1"/>
  <c r="AD27" i="37"/>
  <c r="T25" i="44" s="1"/>
  <c r="AE27" i="37"/>
  <c r="U25" i="44" s="1"/>
  <c r="AF27" i="37"/>
  <c r="V25" i="44" s="1"/>
  <c r="AH27" i="37"/>
  <c r="X25" i="44" s="1"/>
  <c r="AI27" i="37"/>
  <c r="Y25" i="44" s="1"/>
  <c r="AJ27" i="37"/>
  <c r="Z25" i="44" s="1"/>
  <c r="AL27" i="37"/>
  <c r="AB25" i="44" s="1"/>
  <c r="AM27" i="37"/>
  <c r="AC25" i="44" s="1"/>
  <c r="AN27" i="37"/>
  <c r="AD25" i="44" s="1"/>
  <c r="AP27" i="37"/>
  <c r="AF25" i="44" s="1"/>
  <c r="AQ27" i="37"/>
  <c r="AG25" i="44" s="1"/>
  <c r="AR27" i="37"/>
  <c r="AH25" i="44" s="1"/>
  <c r="AT27" i="37"/>
  <c r="AJ25" i="44" s="1"/>
  <c r="AU27" i="37"/>
  <c r="AK25" i="44" s="1"/>
  <c r="AV27" i="37"/>
  <c r="AL25" i="44" s="1"/>
  <c r="AX27" i="37"/>
  <c r="AN25" i="44" s="1"/>
  <c r="AY27" i="37"/>
  <c r="AO25" i="44" s="1"/>
  <c r="AZ27" i="37"/>
  <c r="AP25" i="44" s="1"/>
  <c r="BB27" i="37"/>
  <c r="AR25" i="44" s="1"/>
  <c r="BC27" i="37"/>
  <c r="AS25" i="44" s="1"/>
  <c r="BD27" i="37"/>
  <c r="AT25" i="44" s="1"/>
  <c r="BF27" i="37"/>
  <c r="AV25" i="44" s="1"/>
  <c r="BG27" i="37"/>
  <c r="AW25" i="44" s="1"/>
  <c r="BH27" i="37"/>
  <c r="AX25" i="44" s="1"/>
  <c r="BJ27" i="37"/>
  <c r="AZ25" i="44" s="1"/>
  <c r="BK27" i="37"/>
  <c r="BA25" i="44" s="1"/>
  <c r="BL27" i="37"/>
  <c r="BB25" i="44" s="1"/>
  <c r="BN27" i="37"/>
  <c r="BD25" i="44" s="1"/>
  <c r="BO27" i="37"/>
  <c r="BE25" i="44" s="1"/>
  <c r="BP27" i="37"/>
  <c r="BF25" i="44" s="1"/>
  <c r="BR27" i="37"/>
  <c r="BH25" i="44" s="1"/>
  <c r="BS27" i="37"/>
  <c r="BI25" i="44" s="1"/>
  <c r="BT27" i="37"/>
  <c r="BJ25" i="44" s="1"/>
  <c r="V27" i="37"/>
  <c r="L25" i="44" s="1"/>
  <c r="W23" i="37"/>
  <c r="M24" i="44" s="1"/>
  <c r="X23" i="37"/>
  <c r="N24" i="44" s="1"/>
  <c r="Z23" i="37"/>
  <c r="P24" i="44" s="1"/>
  <c r="AA23" i="37"/>
  <c r="Q24" i="44" s="1"/>
  <c r="AB23" i="37"/>
  <c r="R24" i="44" s="1"/>
  <c r="AD23" i="37"/>
  <c r="T24" i="44" s="1"/>
  <c r="AE23" i="37"/>
  <c r="U24" i="44" s="1"/>
  <c r="AF23" i="37"/>
  <c r="V24" i="44" s="1"/>
  <c r="AH23" i="37"/>
  <c r="X24" i="44" s="1"/>
  <c r="AI23" i="37"/>
  <c r="Y24" i="44" s="1"/>
  <c r="AJ23" i="37"/>
  <c r="Z24" i="44" s="1"/>
  <c r="AL23" i="37"/>
  <c r="AB24" i="44" s="1"/>
  <c r="AM23" i="37"/>
  <c r="AC24" i="44" s="1"/>
  <c r="AN23" i="37"/>
  <c r="AD24" i="44" s="1"/>
  <c r="AP23" i="37"/>
  <c r="AF24" i="44" s="1"/>
  <c r="AQ23" i="37"/>
  <c r="AG24" i="44" s="1"/>
  <c r="AR23" i="37"/>
  <c r="AH24" i="44" s="1"/>
  <c r="AT23" i="37"/>
  <c r="AJ24" i="44" s="1"/>
  <c r="AU23" i="37"/>
  <c r="AK24" i="44" s="1"/>
  <c r="AV23" i="37"/>
  <c r="AL24" i="44" s="1"/>
  <c r="AX23" i="37"/>
  <c r="AN24" i="44" s="1"/>
  <c r="AY23" i="37"/>
  <c r="AO24" i="44" s="1"/>
  <c r="AZ23" i="37"/>
  <c r="AP24" i="44" s="1"/>
  <c r="BB23" i="37"/>
  <c r="AR24" i="44" s="1"/>
  <c r="BC23" i="37"/>
  <c r="AS24" i="44" s="1"/>
  <c r="BD23" i="37"/>
  <c r="AT24" i="44" s="1"/>
  <c r="BF23" i="37"/>
  <c r="AV24" i="44" s="1"/>
  <c r="BG23" i="37"/>
  <c r="AW24" i="44" s="1"/>
  <c r="BH23" i="37"/>
  <c r="AX24" i="44" s="1"/>
  <c r="BJ23" i="37"/>
  <c r="AZ24" i="44" s="1"/>
  <c r="BK23" i="37"/>
  <c r="BA24" i="44" s="1"/>
  <c r="BL23" i="37"/>
  <c r="BB24" i="44" s="1"/>
  <c r="BN23" i="37"/>
  <c r="BD24" i="44" s="1"/>
  <c r="BO23" i="37"/>
  <c r="BE24" i="44" s="1"/>
  <c r="BP23" i="37"/>
  <c r="BF24" i="44" s="1"/>
  <c r="BR23" i="37"/>
  <c r="BH24" i="44" s="1"/>
  <c r="BS23" i="37"/>
  <c r="BI24" i="44" s="1"/>
  <c r="BT23" i="37"/>
  <c r="BJ24" i="44" s="1"/>
  <c r="V23" i="37"/>
  <c r="L24" i="44" s="1"/>
  <c r="W17" i="37"/>
  <c r="M23" i="44" s="1"/>
  <c r="X17" i="37"/>
  <c r="N23" i="44" s="1"/>
  <c r="Z17" i="37"/>
  <c r="P23" i="44" s="1"/>
  <c r="AA17" i="37"/>
  <c r="Q23" i="44" s="1"/>
  <c r="AB17" i="37"/>
  <c r="R23" i="44" s="1"/>
  <c r="AD17" i="37"/>
  <c r="T23" i="44" s="1"/>
  <c r="AE17" i="37"/>
  <c r="U23" i="44" s="1"/>
  <c r="AF17" i="37"/>
  <c r="V23" i="44" s="1"/>
  <c r="AH17" i="37"/>
  <c r="X23" i="44" s="1"/>
  <c r="AI17" i="37"/>
  <c r="Y23" i="44" s="1"/>
  <c r="AJ17" i="37"/>
  <c r="Z23" i="44" s="1"/>
  <c r="AL17" i="37"/>
  <c r="AB23" i="44" s="1"/>
  <c r="AM17" i="37"/>
  <c r="AC23" i="44" s="1"/>
  <c r="AN17" i="37"/>
  <c r="AD23" i="44" s="1"/>
  <c r="AP17" i="37"/>
  <c r="AF23" i="44" s="1"/>
  <c r="AQ17" i="37"/>
  <c r="AG23" i="44" s="1"/>
  <c r="AR17" i="37"/>
  <c r="AH23" i="44" s="1"/>
  <c r="AT17" i="37"/>
  <c r="AJ23" i="44" s="1"/>
  <c r="AU17" i="37"/>
  <c r="AK23" i="44" s="1"/>
  <c r="AV17" i="37"/>
  <c r="AL23" i="44" s="1"/>
  <c r="AX17" i="37"/>
  <c r="AN23" i="44" s="1"/>
  <c r="AY17" i="37"/>
  <c r="AO23" i="44" s="1"/>
  <c r="AZ17" i="37"/>
  <c r="AP23" i="44" s="1"/>
  <c r="BB17" i="37"/>
  <c r="AR23" i="44" s="1"/>
  <c r="BC17" i="37"/>
  <c r="AS23" i="44" s="1"/>
  <c r="BD17" i="37"/>
  <c r="AT23" i="44" s="1"/>
  <c r="BF17" i="37"/>
  <c r="AV23" i="44" s="1"/>
  <c r="BG17" i="37"/>
  <c r="AW23" i="44" s="1"/>
  <c r="BH17" i="37"/>
  <c r="AX23" i="44" s="1"/>
  <c r="BJ17" i="37"/>
  <c r="AZ23" i="44" s="1"/>
  <c r="BK17" i="37"/>
  <c r="BA23" i="44" s="1"/>
  <c r="BL17" i="37"/>
  <c r="BB23" i="44" s="1"/>
  <c r="BN17" i="37"/>
  <c r="BD23" i="44" s="1"/>
  <c r="BO17" i="37"/>
  <c r="BE23" i="44" s="1"/>
  <c r="BP17" i="37"/>
  <c r="BF23" i="44" s="1"/>
  <c r="BR17" i="37"/>
  <c r="BH23" i="44" s="1"/>
  <c r="BS17" i="37"/>
  <c r="BI23" i="44" s="1"/>
  <c r="BT17" i="37"/>
  <c r="BJ23" i="44" s="1"/>
  <c r="V17" i="37"/>
  <c r="L23" i="44" s="1"/>
  <c r="W8" i="37"/>
  <c r="M22" i="44" s="1"/>
  <c r="X8" i="37"/>
  <c r="N22" i="44" s="1"/>
  <c r="Z8" i="37"/>
  <c r="P22" i="44" s="1"/>
  <c r="AA8" i="37"/>
  <c r="Q22" i="44" s="1"/>
  <c r="AB8" i="37"/>
  <c r="R22" i="44" s="1"/>
  <c r="AD8" i="37"/>
  <c r="T22" i="44" s="1"/>
  <c r="AE8" i="37"/>
  <c r="U22" i="44" s="1"/>
  <c r="AF8" i="37"/>
  <c r="V22" i="44" s="1"/>
  <c r="AH8" i="37"/>
  <c r="X22" i="44" s="1"/>
  <c r="AI8" i="37"/>
  <c r="Y22" i="44" s="1"/>
  <c r="AJ8" i="37"/>
  <c r="Z22" i="44" s="1"/>
  <c r="AL8" i="37"/>
  <c r="AB22" i="44" s="1"/>
  <c r="AM8" i="37"/>
  <c r="AC22" i="44" s="1"/>
  <c r="AN8" i="37"/>
  <c r="AD22" i="44" s="1"/>
  <c r="AP8" i="37"/>
  <c r="AF22" i="44" s="1"/>
  <c r="AQ8" i="37"/>
  <c r="AG22" i="44" s="1"/>
  <c r="AR8" i="37"/>
  <c r="AH22" i="44" s="1"/>
  <c r="AT8" i="37"/>
  <c r="AJ22" i="44" s="1"/>
  <c r="AU8" i="37"/>
  <c r="AK22" i="44" s="1"/>
  <c r="AV8" i="37"/>
  <c r="AL22" i="44" s="1"/>
  <c r="AX8" i="37"/>
  <c r="AN22" i="44" s="1"/>
  <c r="AY8" i="37"/>
  <c r="AO22" i="44" s="1"/>
  <c r="AZ8" i="37"/>
  <c r="AP22" i="44" s="1"/>
  <c r="BB8" i="37"/>
  <c r="AR22" i="44" s="1"/>
  <c r="BC8" i="37"/>
  <c r="AS22" i="44" s="1"/>
  <c r="BD8" i="37"/>
  <c r="AT22" i="44" s="1"/>
  <c r="BF8" i="37"/>
  <c r="AV22" i="44" s="1"/>
  <c r="BG8" i="37"/>
  <c r="AW22" i="44" s="1"/>
  <c r="BH8" i="37"/>
  <c r="AX22" i="44" s="1"/>
  <c r="BJ8" i="37"/>
  <c r="AZ22" i="44" s="1"/>
  <c r="BK8" i="37"/>
  <c r="BA22" i="44" s="1"/>
  <c r="BL8" i="37"/>
  <c r="BB22" i="44" s="1"/>
  <c r="BN8" i="37"/>
  <c r="BD22" i="44" s="1"/>
  <c r="BO8" i="37"/>
  <c r="BE22" i="44" s="1"/>
  <c r="BP8" i="37"/>
  <c r="BF22" i="44" s="1"/>
  <c r="BR8" i="37"/>
  <c r="BH22" i="44" s="1"/>
  <c r="BS8" i="37"/>
  <c r="BI22" i="44" s="1"/>
  <c r="BT8" i="37"/>
  <c r="BJ22" i="44" s="1"/>
  <c r="V8" i="37"/>
  <c r="L22" i="44" s="1"/>
  <c r="B30" i="44"/>
  <c r="B29" i="44"/>
  <c r="B27" i="44"/>
  <c r="B26" i="44"/>
  <c r="B25" i="44"/>
  <c r="B24" i="44"/>
  <c r="B23" i="44"/>
  <c r="B22" i="44"/>
  <c r="BG41" i="44"/>
  <c r="BG40" i="44"/>
  <c r="BG39" i="44"/>
  <c r="BG38" i="44"/>
  <c r="BG37" i="44"/>
  <c r="BG36" i="44"/>
  <c r="BC41" i="44"/>
  <c r="BC40" i="44"/>
  <c r="BC39" i="44"/>
  <c r="BC38" i="44"/>
  <c r="BC37" i="44"/>
  <c r="BC36" i="44"/>
  <c r="AU41" i="44"/>
  <c r="AU40" i="44"/>
  <c r="AU39" i="44"/>
  <c r="AU38" i="44"/>
  <c r="AU37" i="44"/>
  <c r="AU36" i="44"/>
  <c r="AQ41" i="44"/>
  <c r="AQ40" i="44"/>
  <c r="AQ39" i="44"/>
  <c r="AQ38" i="44"/>
  <c r="AQ37" i="44"/>
  <c r="AQ36" i="44"/>
  <c r="AM41" i="44"/>
  <c r="AM40" i="44"/>
  <c r="AM39" i="44"/>
  <c r="AM38" i="44"/>
  <c r="AM37" i="44"/>
  <c r="AM36" i="44"/>
  <c r="AI41" i="44"/>
  <c r="AI40" i="44"/>
  <c r="AI39" i="44"/>
  <c r="AI38" i="44"/>
  <c r="AI37" i="44"/>
  <c r="AI36" i="44"/>
  <c r="AE41" i="44"/>
  <c r="AE40" i="44"/>
  <c r="AE39" i="44"/>
  <c r="AE38" i="44"/>
  <c r="AE37" i="44"/>
  <c r="AE36" i="44"/>
  <c r="AA41" i="44"/>
  <c r="AA40" i="44"/>
  <c r="AA39" i="44"/>
  <c r="AA38" i="44"/>
  <c r="AA37" i="44"/>
  <c r="AA36" i="44"/>
  <c r="AA19" i="44"/>
  <c r="AA16" i="44"/>
  <c r="W41" i="44"/>
  <c r="W40" i="44"/>
  <c r="W39" i="44"/>
  <c r="W38" i="44"/>
  <c r="W37" i="44"/>
  <c r="W36" i="44"/>
  <c r="S41" i="44"/>
  <c r="S40" i="44"/>
  <c r="S39" i="44"/>
  <c r="S38" i="44"/>
  <c r="S37" i="44"/>
  <c r="S36" i="44"/>
  <c r="O41" i="44"/>
  <c r="O40" i="44"/>
  <c r="O39" i="44"/>
  <c r="O38" i="44"/>
  <c r="O37" i="44"/>
  <c r="O36" i="44"/>
  <c r="K41" i="44"/>
  <c r="K40" i="44"/>
  <c r="K39" i="44"/>
  <c r="K38" i="44"/>
  <c r="K37" i="44"/>
  <c r="K36" i="44"/>
  <c r="BJ69" i="44"/>
  <c r="BI69" i="44"/>
  <c r="BH69" i="44"/>
  <c r="BF69" i="44"/>
  <c r="BE69" i="44"/>
  <c r="BD69" i="44"/>
  <c r="BB69" i="44"/>
  <c r="BA69" i="44"/>
  <c r="AZ69" i="44"/>
  <c r="AX69" i="44"/>
  <c r="AW69" i="44"/>
  <c r="AV69" i="44"/>
  <c r="AT69" i="44"/>
  <c r="AS69" i="44"/>
  <c r="AR69" i="44"/>
  <c r="AP69" i="44"/>
  <c r="AO69" i="44"/>
  <c r="AN69" i="44"/>
  <c r="AL69" i="44"/>
  <c r="AK69" i="44"/>
  <c r="AJ69" i="44"/>
  <c r="AH69" i="44"/>
  <c r="AG69" i="44"/>
  <c r="AF69" i="44"/>
  <c r="AD69" i="44"/>
  <c r="AC69" i="44"/>
  <c r="AB69" i="44"/>
  <c r="Z69" i="44"/>
  <c r="Y69" i="44"/>
  <c r="X69" i="44"/>
  <c r="V69" i="44"/>
  <c r="U69" i="44"/>
  <c r="T69" i="44"/>
  <c r="R69" i="44"/>
  <c r="Q69" i="44"/>
  <c r="P69" i="44"/>
  <c r="N69" i="44"/>
  <c r="M69" i="44"/>
  <c r="L69" i="44"/>
  <c r="J69" i="44"/>
  <c r="G69" i="44"/>
  <c r="F69" i="44"/>
  <c r="E69" i="44"/>
  <c r="D69" i="44"/>
  <c r="J67" i="44"/>
  <c r="J66" i="44"/>
  <c r="I64" i="44"/>
  <c r="BJ62" i="44"/>
  <c r="BI62" i="44"/>
  <c r="BH62" i="44"/>
  <c r="BF62" i="44"/>
  <c r="BE62" i="44"/>
  <c r="BD62" i="44"/>
  <c r="BB62" i="44"/>
  <c r="BA62" i="44"/>
  <c r="AZ62" i="44"/>
  <c r="AX62" i="44"/>
  <c r="AW62" i="44"/>
  <c r="AV62" i="44"/>
  <c r="AT62" i="44"/>
  <c r="AS62" i="44"/>
  <c r="AR62" i="44"/>
  <c r="AP62" i="44"/>
  <c r="AO62" i="44"/>
  <c r="AN62" i="44"/>
  <c r="AL62" i="44"/>
  <c r="AK62" i="44"/>
  <c r="AJ62" i="44"/>
  <c r="AH62" i="44"/>
  <c r="AG62" i="44"/>
  <c r="AF62" i="44"/>
  <c r="AD62" i="44"/>
  <c r="AC62" i="44"/>
  <c r="AB62" i="44"/>
  <c r="Z62" i="44"/>
  <c r="Y62" i="44"/>
  <c r="X62" i="44"/>
  <c r="V62" i="44"/>
  <c r="U62" i="44"/>
  <c r="T62" i="44"/>
  <c r="R62" i="44"/>
  <c r="Q62" i="44"/>
  <c r="P62" i="44"/>
  <c r="N62" i="44"/>
  <c r="M62" i="44"/>
  <c r="L62" i="44"/>
  <c r="J62" i="44"/>
  <c r="G62" i="44"/>
  <c r="F62" i="44"/>
  <c r="E62" i="44"/>
  <c r="D62" i="44"/>
  <c r="J54" i="44"/>
  <c r="I45" i="44"/>
  <c r="BJ43" i="44"/>
  <c r="G41" i="44"/>
  <c r="F41" i="44"/>
  <c r="B32" i="44"/>
  <c r="B21" i="44"/>
  <c r="I20" i="44"/>
  <c r="BJ18" i="44"/>
  <c r="BJ17" i="44" s="1"/>
  <c r="BI18" i="44"/>
  <c r="BI17" i="44" s="1"/>
  <c r="BH18" i="44"/>
  <c r="BH17" i="44" s="1"/>
  <c r="BF18" i="44"/>
  <c r="BF17" i="44" s="1"/>
  <c r="BE18" i="44"/>
  <c r="BE17" i="44" s="1"/>
  <c r="BD18" i="44"/>
  <c r="BD17" i="44" s="1"/>
  <c r="BB18" i="44"/>
  <c r="BB17" i="44" s="1"/>
  <c r="BA18" i="44"/>
  <c r="BA17" i="44" s="1"/>
  <c r="AZ18" i="44"/>
  <c r="AZ17" i="44" s="1"/>
  <c r="AX18" i="44"/>
  <c r="AX17" i="44" s="1"/>
  <c r="AW18" i="44"/>
  <c r="AW17" i="44" s="1"/>
  <c r="AV18" i="44"/>
  <c r="AV17" i="44" s="1"/>
  <c r="AT18" i="44"/>
  <c r="AT17" i="44" s="1"/>
  <c r="AS18" i="44"/>
  <c r="AS17" i="44" s="1"/>
  <c r="AR18" i="44"/>
  <c r="AR17" i="44" s="1"/>
  <c r="AP18" i="44"/>
  <c r="AP17" i="44" s="1"/>
  <c r="AO18" i="44"/>
  <c r="AO17" i="44" s="1"/>
  <c r="AN18" i="44"/>
  <c r="AN17" i="44" s="1"/>
  <c r="AL18" i="44"/>
  <c r="AL17" i="44" s="1"/>
  <c r="AK18" i="44"/>
  <c r="AK17" i="44" s="1"/>
  <c r="AJ18" i="44"/>
  <c r="AJ17" i="44" s="1"/>
  <c r="AH18" i="44"/>
  <c r="AH17" i="44" s="1"/>
  <c r="AG18" i="44"/>
  <c r="AG17" i="44" s="1"/>
  <c r="AF18" i="44"/>
  <c r="AF17" i="44" s="1"/>
  <c r="AD18" i="44"/>
  <c r="AD17" i="44" s="1"/>
  <c r="AC18" i="44"/>
  <c r="AC17" i="44" s="1"/>
  <c r="AB18" i="44"/>
  <c r="AB17" i="44" s="1"/>
  <c r="Z18" i="44"/>
  <c r="Z17" i="44" s="1"/>
  <c r="Y18" i="44"/>
  <c r="Y17" i="44" s="1"/>
  <c r="X18" i="44"/>
  <c r="X17" i="44" s="1"/>
  <c r="V18" i="44"/>
  <c r="V17" i="44" s="1"/>
  <c r="U18" i="44"/>
  <c r="U17" i="44" s="1"/>
  <c r="T18" i="44"/>
  <c r="T17" i="44" s="1"/>
  <c r="R18" i="44"/>
  <c r="R17" i="44" s="1"/>
  <c r="Q18" i="44"/>
  <c r="Q17" i="44" s="1"/>
  <c r="P18" i="44"/>
  <c r="P17" i="44" s="1"/>
  <c r="N18" i="44"/>
  <c r="N17" i="44" s="1"/>
  <c r="M18" i="44"/>
  <c r="M17" i="44" s="1"/>
  <c r="L18" i="44"/>
  <c r="L17" i="44" s="1"/>
  <c r="J18" i="44"/>
  <c r="J17" i="44" s="1"/>
  <c r="D18" i="44"/>
  <c r="D17" i="44" s="1"/>
  <c r="B18" i="44"/>
  <c r="I17" i="44"/>
  <c r="BJ15" i="44"/>
  <c r="BI15" i="44"/>
  <c r="BH15" i="44"/>
  <c r="BF15" i="44"/>
  <c r="BE15" i="44"/>
  <c r="BD15" i="44"/>
  <c r="BB15" i="44"/>
  <c r="BA15" i="44"/>
  <c r="AZ15" i="44"/>
  <c r="AX15" i="44"/>
  <c r="AW15" i="44"/>
  <c r="AV15" i="44"/>
  <c r="AT15" i="44"/>
  <c r="AS15" i="44"/>
  <c r="AR15" i="44"/>
  <c r="AP15" i="44"/>
  <c r="AO15" i="44"/>
  <c r="AN15" i="44"/>
  <c r="AL15" i="44"/>
  <c r="AK15" i="44"/>
  <c r="AJ15" i="44"/>
  <c r="AH15" i="44"/>
  <c r="AG15" i="44"/>
  <c r="AF15" i="44"/>
  <c r="AD15" i="44"/>
  <c r="AC15" i="44"/>
  <c r="AB15" i="44"/>
  <c r="Z15" i="44"/>
  <c r="Y15" i="44"/>
  <c r="X15" i="44"/>
  <c r="V15" i="44"/>
  <c r="U15" i="44"/>
  <c r="T15" i="44"/>
  <c r="R15" i="44"/>
  <c r="Q15" i="44"/>
  <c r="P15" i="44"/>
  <c r="N15" i="44"/>
  <c r="M15" i="44"/>
  <c r="L15" i="44"/>
  <c r="J15" i="44"/>
  <c r="G15" i="44"/>
  <c r="F15" i="44"/>
  <c r="E15" i="44"/>
  <c r="D15" i="44"/>
  <c r="B15" i="44"/>
  <c r="B69" i="44" s="1"/>
  <c r="B14" i="44"/>
  <c r="B40" i="44" s="1"/>
  <c r="B13" i="44"/>
  <c r="B67" i="44" s="1"/>
  <c r="J12" i="44"/>
  <c r="B12" i="44"/>
  <c r="B38" i="44" s="1"/>
  <c r="B11" i="44"/>
  <c r="B65" i="44" s="1"/>
  <c r="I10" i="44"/>
  <c r="J8" i="44"/>
  <c r="AC9" i="33"/>
  <c r="AD9" i="33"/>
  <c r="AE9" i="33"/>
  <c r="N9" i="33" s="1"/>
  <c r="AF9" i="33"/>
  <c r="AG9" i="33"/>
  <c r="AH9" i="33"/>
  <c r="AI9" i="33"/>
  <c r="AJ9" i="33"/>
  <c r="AK9" i="33"/>
  <c r="O9" i="33" s="1"/>
  <c r="AL9" i="33"/>
  <c r="AM9" i="33"/>
  <c r="AN9" i="33"/>
  <c r="AO9" i="33"/>
  <c r="AP9" i="33"/>
  <c r="AQ9" i="33"/>
  <c r="AR9" i="33"/>
  <c r="AS9" i="33"/>
  <c r="AT9" i="33"/>
  <c r="AU9" i="33"/>
  <c r="P9" i="33" s="1"/>
  <c r="AV9" i="33"/>
  <c r="AW9" i="33"/>
  <c r="AX9" i="33"/>
  <c r="AY9" i="33"/>
  <c r="AZ9" i="33"/>
  <c r="BA9" i="33"/>
  <c r="BB9" i="33"/>
  <c r="BC9" i="33"/>
  <c r="BD9" i="33"/>
  <c r="BE9" i="33"/>
  <c r="AB9" i="33"/>
  <c r="P30" i="33"/>
  <c r="O30" i="33"/>
  <c r="N30" i="33"/>
  <c r="M30" i="33"/>
  <c r="P29" i="33"/>
  <c r="O29" i="33"/>
  <c r="N29" i="33"/>
  <c r="M29" i="33"/>
  <c r="P28" i="33"/>
  <c r="O28" i="33"/>
  <c r="N28" i="33"/>
  <c r="M28" i="33"/>
  <c r="AB29" i="33"/>
  <c r="AB28" i="33"/>
  <c r="P21" i="33"/>
  <c r="O21" i="33"/>
  <c r="N21" i="33"/>
  <c r="M21" i="33"/>
  <c r="P20" i="33"/>
  <c r="O20" i="33"/>
  <c r="N20" i="33"/>
  <c r="M20" i="33"/>
  <c r="M19" i="33"/>
  <c r="M10" i="33"/>
  <c r="N10" i="33"/>
  <c r="O10" i="33"/>
  <c r="P10" i="33"/>
  <c r="M11" i="33"/>
  <c r="N11" i="33"/>
  <c r="O11" i="33"/>
  <c r="P11" i="33"/>
  <c r="M12" i="33"/>
  <c r="N12" i="33"/>
  <c r="O12" i="33"/>
  <c r="P12" i="33"/>
  <c r="M9" i="33"/>
  <c r="AC19" i="33"/>
  <c r="AD19" i="33"/>
  <c r="AE19" i="33"/>
  <c r="AF19" i="33"/>
  <c r="AG19" i="33"/>
  <c r="AH19" i="33"/>
  <c r="AI19" i="33"/>
  <c r="AJ19" i="33"/>
  <c r="AK19" i="33"/>
  <c r="AL19" i="33"/>
  <c r="AM19" i="33"/>
  <c r="AN19" i="33"/>
  <c r="O19" i="33" s="1"/>
  <c r="AO19" i="33"/>
  <c r="AP19" i="33"/>
  <c r="AQ19" i="33"/>
  <c r="AR19" i="33"/>
  <c r="AS19" i="33"/>
  <c r="AT19" i="33"/>
  <c r="AU19" i="33"/>
  <c r="AV19" i="33"/>
  <c r="AW19" i="33"/>
  <c r="P19" i="33" s="1"/>
  <c r="AX19" i="33"/>
  <c r="AY19" i="33"/>
  <c r="AZ19" i="33"/>
  <c r="BA19" i="33"/>
  <c r="BB19" i="33"/>
  <c r="BC19" i="33"/>
  <c r="BD19" i="33"/>
  <c r="BE19" i="33"/>
  <c r="AB19" i="33"/>
  <c r="N19" i="33" s="1"/>
  <c r="J11" i="44"/>
  <c r="J46" i="44"/>
  <c r="BR41" i="29" l="1"/>
  <c r="BS41" i="29"/>
  <c r="AP41" i="29"/>
  <c r="AZ41" i="29"/>
  <c r="AY41" i="29"/>
  <c r="BT41" i="29"/>
  <c r="AR41" i="29"/>
  <c r="AQ41" i="29"/>
  <c r="AV41" i="29"/>
  <c r="BF40" i="29"/>
  <c r="BO39" i="29"/>
  <c r="BG40" i="29"/>
  <c r="BR40" i="29"/>
  <c r="BH40" i="29"/>
  <c r="BT40" i="29"/>
  <c r="AR40" i="29"/>
  <c r="BC39" i="29"/>
  <c r="AV38" i="29"/>
  <c r="BB40" i="29"/>
  <c r="BK39" i="29"/>
  <c r="AT39" i="29"/>
  <c r="BC40" i="29"/>
  <c r="BL39" i="29"/>
  <c r="AU39" i="29"/>
  <c r="BD40" i="29"/>
  <c r="BJ40" i="29"/>
  <c r="AV40" i="29"/>
  <c r="BH38" i="29"/>
  <c r="BK40" i="29"/>
  <c r="AP38" i="29"/>
  <c r="AT41" i="29"/>
  <c r="BG39" i="29"/>
  <c r="BK41" i="29"/>
  <c r="AP40" i="29"/>
  <c r="AU41" i="29"/>
  <c r="BH39" i="29"/>
  <c r="BL41" i="29"/>
  <c r="AX41" i="29"/>
  <c r="BP41" i="29"/>
  <c r="AQ40" i="29"/>
  <c r="AX40" i="29"/>
  <c r="BB41" i="29"/>
  <c r="BG41" i="29"/>
  <c r="BP40" i="29"/>
  <c r="AR38" i="29"/>
  <c r="AY40" i="29"/>
  <c r="BC41" i="29"/>
  <c r="BL38" i="29"/>
  <c r="BN41" i="29"/>
  <c r="AT38" i="29"/>
  <c r="AZ40" i="29"/>
  <c r="BD41" i="29"/>
  <c r="BJ39" i="29"/>
  <c r="BO41" i="29"/>
  <c r="BJ38" i="29"/>
  <c r="AP39" i="29"/>
  <c r="AQ38" i="29"/>
  <c r="BD39" i="29"/>
  <c r="BF39" i="29"/>
  <c r="BK38" i="29"/>
  <c r="BS40" i="29"/>
  <c r="BN38" i="29"/>
  <c r="AU38" i="29"/>
  <c r="BO38" i="29"/>
  <c r="AX38" i="29"/>
  <c r="BP38" i="29"/>
  <c r="BR38" i="29"/>
  <c r="AY38" i="29"/>
  <c r="BN39" i="29"/>
  <c r="BS38" i="29"/>
  <c r="AZ38" i="29"/>
  <c r="BB38" i="29"/>
  <c r="BT38" i="29"/>
  <c r="AV39" i="29"/>
  <c r="AX39" i="29"/>
  <c r="BC38" i="29"/>
  <c r="BP39" i="29"/>
  <c r="BR39" i="29"/>
  <c r="AR39" i="29"/>
  <c r="AT40" i="29"/>
  <c r="AY39" i="29"/>
  <c r="BD38" i="29"/>
  <c r="BF38" i="29"/>
  <c r="BL40" i="29"/>
  <c r="BN40" i="29"/>
  <c r="BS39" i="29"/>
  <c r="AQ39" i="29"/>
  <c r="AU40" i="29"/>
  <c r="AZ39" i="29"/>
  <c r="BB39" i="29"/>
  <c r="BH41" i="29"/>
  <c r="BM59" i="29"/>
  <c r="AJ59" i="44"/>
  <c r="AI59" i="44" s="1"/>
  <c r="BA55" i="44"/>
  <c r="AY55" i="44" s="1"/>
  <c r="AN55" i="44"/>
  <c r="AL55" i="44"/>
  <c r="AK55" i="44"/>
  <c r="BJ55" i="44"/>
  <c r="AW55" i="44"/>
  <c r="BI55" i="44"/>
  <c r="BH55" i="44"/>
  <c r="AX59" i="44"/>
  <c r="AU59" i="44" s="1"/>
  <c r="BE59" i="44"/>
  <c r="BC59" i="44" s="1"/>
  <c r="AZ59" i="44"/>
  <c r="AY59" i="44" s="1"/>
  <c r="AT59" i="44"/>
  <c r="AQ59" i="44" s="1"/>
  <c r="AO59" i="44"/>
  <c r="AM59" i="44" s="1"/>
  <c r="AF59" i="44"/>
  <c r="AE59" i="44" s="1"/>
  <c r="Z59" i="44"/>
  <c r="W59" i="44" s="1"/>
  <c r="S28" i="44"/>
  <c r="AE28" i="44"/>
  <c r="O28" i="44"/>
  <c r="AA28" i="44"/>
  <c r="AQ28" i="44"/>
  <c r="BC28" i="44"/>
  <c r="K28" i="44"/>
  <c r="AM28" i="44"/>
  <c r="AY28" i="44"/>
  <c r="BG28" i="44"/>
  <c r="AU28" i="44"/>
  <c r="AA58" i="44"/>
  <c r="K56" i="44"/>
  <c r="AJ91" i="37"/>
  <c r="U91" i="37"/>
  <c r="BO91" i="37"/>
  <c r="AU91" i="37"/>
  <c r="AA91" i="37"/>
  <c r="BN91" i="37"/>
  <c r="BD91" i="37"/>
  <c r="AT91" i="37"/>
  <c r="Z91" i="37"/>
  <c r="BC91" i="37"/>
  <c r="AI91" i="37"/>
  <c r="BL91" i="37"/>
  <c r="BB91" i="37"/>
  <c r="AR91" i="37"/>
  <c r="AH91" i="37"/>
  <c r="X91" i="37"/>
  <c r="BK91" i="37"/>
  <c r="AQ91" i="37"/>
  <c r="W91" i="37"/>
  <c r="BT91" i="37"/>
  <c r="BJ91" i="37"/>
  <c r="AZ91" i="37"/>
  <c r="AP91" i="37"/>
  <c r="AF91" i="37"/>
  <c r="V91" i="37"/>
  <c r="BS91" i="37"/>
  <c r="AY91" i="37"/>
  <c r="AE91" i="37"/>
  <c r="BR91" i="37"/>
  <c r="BH91" i="37"/>
  <c r="AX21" i="44" s="1"/>
  <c r="AX91" i="37"/>
  <c r="AN91" i="37"/>
  <c r="AD91" i="37"/>
  <c r="BG91" i="37"/>
  <c r="AM91" i="37"/>
  <c r="BP91" i="37"/>
  <c r="BF91" i="37"/>
  <c r="AV91" i="37"/>
  <c r="AL91" i="37"/>
  <c r="AB91" i="37"/>
  <c r="AM53" i="44"/>
  <c r="AU51" i="44"/>
  <c r="BC49" i="44"/>
  <c r="O49" i="44"/>
  <c r="W47" i="44"/>
  <c r="O57" i="44"/>
  <c r="AQ58" i="44"/>
  <c r="BG51" i="44"/>
  <c r="S51" i="44"/>
  <c r="AA49" i="44"/>
  <c r="AA62" i="44"/>
  <c r="O62" i="44"/>
  <c r="BC62" i="44"/>
  <c r="Q91" i="37"/>
  <c r="P91" i="37"/>
  <c r="O91" i="37"/>
  <c r="N91" i="37"/>
  <c r="M91" i="37"/>
  <c r="L91" i="37"/>
  <c r="T91" i="37"/>
  <c r="S91" i="37"/>
  <c r="R91" i="37"/>
  <c r="R58" i="40"/>
  <c r="S58" i="40"/>
  <c r="Q58" i="40"/>
  <c r="P58" i="40"/>
  <c r="T58" i="40"/>
  <c r="G87" i="19"/>
  <c r="AJ31" i="44"/>
  <c r="AJ30" i="44"/>
  <c r="AI24" i="44"/>
  <c r="AJ29" i="44"/>
  <c r="X29" i="44"/>
  <c r="W29" i="44" s="1"/>
  <c r="AI29" i="44"/>
  <c r="AF30" i="44"/>
  <c r="AE30" i="44" s="1"/>
  <c r="AI25" i="44"/>
  <c r="AJ26" i="44"/>
  <c r="AH29" i="44"/>
  <c r="AE29" i="44" s="1"/>
  <c r="AD30" i="44"/>
  <c r="AA30" i="44" s="1"/>
  <c r="AI62" i="44"/>
  <c r="S53" i="44"/>
  <c r="AA51" i="44"/>
  <c r="AI49" i="44"/>
  <c r="BG47" i="44"/>
  <c r="AQ47" i="44"/>
  <c r="S47" i="44"/>
  <c r="O58" i="44"/>
  <c r="K62" i="44"/>
  <c r="AY62" i="44"/>
  <c r="AE53" i="44"/>
  <c r="BC52" i="44"/>
  <c r="O52" i="44"/>
  <c r="AM51" i="44"/>
  <c r="W50" i="44"/>
  <c r="AE48" i="44"/>
  <c r="AA59" i="44"/>
  <c r="AQ55" i="44"/>
  <c r="AQ62" i="44"/>
  <c r="AU53" i="44"/>
  <c r="W53" i="44"/>
  <c r="AU52" i="44"/>
  <c r="S52" i="44"/>
  <c r="BC51" i="44"/>
  <c r="AE51" i="44"/>
  <c r="O51" i="44"/>
  <c r="BC50" i="44"/>
  <c r="AA50" i="44"/>
  <c r="O50" i="44"/>
  <c r="AM49" i="44"/>
  <c r="W49" i="44"/>
  <c r="AI48" i="44"/>
  <c r="W48" i="44"/>
  <c r="AU47" i="44"/>
  <c r="W62" i="44"/>
  <c r="BC24" i="44"/>
  <c r="AA23" i="44"/>
  <c r="W25" i="44"/>
  <c r="AQ52" i="44"/>
  <c r="AY50" i="44"/>
  <c r="BG48" i="44"/>
  <c r="S48" i="44"/>
  <c r="O59" i="44"/>
  <c r="AM58" i="44"/>
  <c r="AQ53" i="44"/>
  <c r="AY51" i="44"/>
  <c r="BG49" i="44"/>
  <c r="S49" i="44"/>
  <c r="AA47" i="44"/>
  <c r="K57" i="44"/>
  <c r="S58" i="44"/>
  <c r="W52" i="44"/>
  <c r="AE50" i="44"/>
  <c r="AM48" i="44"/>
  <c r="BG58" i="44"/>
  <c r="S62" i="44"/>
  <c r="BG62" i="44"/>
  <c r="K51" i="44"/>
  <c r="K52" i="44"/>
  <c r="AY53" i="44"/>
  <c r="AI52" i="44"/>
  <c r="AQ50" i="44"/>
  <c r="K49" i="44"/>
  <c r="AY48" i="44"/>
  <c r="AI47" i="44"/>
  <c r="BG59" i="44"/>
  <c r="AU62" i="44"/>
  <c r="AE47" i="44"/>
  <c r="AI53" i="44"/>
  <c r="BG52" i="44"/>
  <c r="AE52" i="44"/>
  <c r="AQ51" i="44"/>
  <c r="AM50" i="44"/>
  <c r="AY49" i="44"/>
  <c r="AU48" i="44"/>
  <c r="BC58" i="44"/>
  <c r="BG53" i="44"/>
  <c r="AU49" i="44"/>
  <c r="BC47" i="44"/>
  <c r="O47" i="44"/>
  <c r="AY58" i="44"/>
  <c r="AA52" i="44"/>
  <c r="AI50" i="44"/>
  <c r="AQ48" i="44"/>
  <c r="W58" i="44"/>
  <c r="AU57" i="44"/>
  <c r="AM62" i="44"/>
  <c r="BC53" i="44"/>
  <c r="O53" i="44"/>
  <c r="AM52" i="44"/>
  <c r="W51" i="44"/>
  <c r="AU50" i="44"/>
  <c r="S50" i="44"/>
  <c r="AE49" i="44"/>
  <c r="BC48" i="44"/>
  <c r="O48" i="44"/>
  <c r="AM47" i="44"/>
  <c r="K47" i="44"/>
  <c r="K58" i="44"/>
  <c r="AI58" i="44"/>
  <c r="AA55" i="44"/>
  <c r="AA53" i="44"/>
  <c r="AY52" i="44"/>
  <c r="AI51" i="44"/>
  <c r="BG50" i="44"/>
  <c r="AQ49" i="44"/>
  <c r="AA48" i="44"/>
  <c r="AY47" i="44"/>
  <c r="K59" i="44"/>
  <c r="AU58" i="44"/>
  <c r="AE58" i="44"/>
  <c r="AE57" i="44"/>
  <c r="AE62" i="44"/>
  <c r="S59" i="44"/>
  <c r="K27" i="44"/>
  <c r="O24" i="44"/>
  <c r="K53" i="44"/>
  <c r="K50" i="44"/>
  <c r="BC25" i="44"/>
  <c r="AY31" i="44"/>
  <c r="O25" i="44"/>
  <c r="AM23" i="44"/>
  <c r="AE24" i="44"/>
  <c r="BC29" i="44"/>
  <c r="AU22" i="44"/>
  <c r="BG24" i="44"/>
  <c r="O22" i="44"/>
  <c r="AI23" i="44"/>
  <c r="AU31" i="44"/>
  <c r="AY29" i="44"/>
  <c r="O23" i="44"/>
  <c r="BG23" i="44"/>
  <c r="S31" i="44"/>
  <c r="S24" i="44"/>
  <c r="AA26" i="44"/>
  <c r="AQ24" i="44"/>
  <c r="AQ22" i="44"/>
  <c r="AU23" i="44"/>
  <c r="BG25" i="44"/>
  <c r="BC31" i="44"/>
  <c r="W26" i="44"/>
  <c r="S27" i="44"/>
  <c r="BC22" i="44"/>
  <c r="AQ31" i="44"/>
  <c r="K23" i="44"/>
  <c r="AE23" i="44"/>
  <c r="AA24" i="44"/>
  <c r="AU25" i="44"/>
  <c r="AM26" i="44"/>
  <c r="AU26" i="44"/>
  <c r="K30" i="44"/>
  <c r="BG22" i="44"/>
  <c r="AQ29" i="44"/>
  <c r="AY30" i="44"/>
  <c r="S22" i="44"/>
  <c r="AI22" i="44"/>
  <c r="AY22" i="44"/>
  <c r="S26" i="44"/>
  <c r="AQ26" i="44"/>
  <c r="AY24" i="44"/>
  <c r="W22" i="44"/>
  <c r="BC23" i="44"/>
  <c r="K26" i="44"/>
  <c r="K29" i="44"/>
  <c r="K24" i="44"/>
  <c r="O31" i="44"/>
  <c r="O26" i="44"/>
  <c r="S23" i="44"/>
  <c r="AA29" i="44"/>
  <c r="AE25" i="44"/>
  <c r="AU30" i="44"/>
  <c r="AY23" i="44"/>
  <c r="BG27" i="44"/>
  <c r="BG29" i="44"/>
  <c r="AE31" i="44"/>
  <c r="AE22" i="44"/>
  <c r="W23" i="44"/>
  <c r="AQ23" i="44"/>
  <c r="K22" i="44"/>
  <c r="AE26" i="44"/>
  <c r="AQ30" i="44"/>
  <c r="AA22" i="44"/>
  <c r="O29" i="44"/>
  <c r="S25" i="44"/>
  <c r="AM22" i="44"/>
  <c r="K25" i="44"/>
  <c r="O30" i="44"/>
  <c r="AM31" i="44"/>
  <c r="BC27" i="44"/>
  <c r="BG30" i="44"/>
  <c r="AY25" i="44"/>
  <c r="BG31" i="44"/>
  <c r="BG26" i="44"/>
  <c r="K31" i="44"/>
  <c r="AA31" i="44"/>
  <c r="AM27" i="44"/>
  <c r="AQ25" i="44"/>
  <c r="AU27" i="44"/>
  <c r="AA27" i="44"/>
  <c r="S29" i="44"/>
  <c r="W27" i="44"/>
  <c r="AA25" i="44"/>
  <c r="BC26" i="44"/>
  <c r="W24" i="44"/>
  <c r="W30" i="44"/>
  <c r="AM29" i="44"/>
  <c r="AM24" i="44"/>
  <c r="AQ27" i="44"/>
  <c r="AU29" i="44"/>
  <c r="AU24" i="44"/>
  <c r="W31" i="44"/>
  <c r="AM30" i="44"/>
  <c r="AM25" i="44"/>
  <c r="S30" i="44"/>
  <c r="AY27" i="44"/>
  <c r="BC30" i="44"/>
  <c r="AE27" i="44"/>
  <c r="AY26" i="44"/>
  <c r="O27" i="44"/>
  <c r="AA15" i="44"/>
  <c r="S17" i="44"/>
  <c r="BG17" i="44"/>
  <c r="AM15" i="44"/>
  <c r="W15" i="44"/>
  <c r="S15" i="44"/>
  <c r="BG15" i="44"/>
  <c r="K17" i="44"/>
  <c r="AY17" i="44"/>
  <c r="O69" i="44"/>
  <c r="BC69" i="44"/>
  <c r="AA69" i="44"/>
  <c r="W17" i="44"/>
  <c r="K15" i="44"/>
  <c r="AY15" i="44"/>
  <c r="AQ17" i="44"/>
  <c r="S69" i="44"/>
  <c r="BG69" i="44"/>
  <c r="AE17" i="44"/>
  <c r="AU69" i="44"/>
  <c r="AU15" i="44"/>
  <c r="AM17" i="44"/>
  <c r="AI15" i="44"/>
  <c r="AA17" i="44"/>
  <c r="AQ69" i="44"/>
  <c r="S18" i="44"/>
  <c r="O15" i="44"/>
  <c r="BC15" i="44"/>
  <c r="AU17" i="44"/>
  <c r="W69" i="44"/>
  <c r="AE15" i="44"/>
  <c r="AQ15" i="44"/>
  <c r="AI17" i="44"/>
  <c r="K69" i="44"/>
  <c r="AM69" i="44"/>
  <c r="O17" i="44"/>
  <c r="BC17" i="44"/>
  <c r="AE69" i="44"/>
  <c r="AY69" i="44"/>
  <c r="AU18" i="44"/>
  <c r="BC18" i="44"/>
  <c r="AI69" i="44"/>
  <c r="W18" i="44"/>
  <c r="AY18" i="44"/>
  <c r="K18" i="44"/>
  <c r="O18" i="44"/>
  <c r="AA18" i="44"/>
  <c r="AE18" i="44"/>
  <c r="AM18" i="44"/>
  <c r="AQ18" i="44"/>
  <c r="BG18" i="44"/>
  <c r="AI18" i="44"/>
  <c r="B54" i="44"/>
  <c r="B61" i="44"/>
  <c r="B66" i="44"/>
  <c r="B68" i="44"/>
  <c r="B37" i="44"/>
  <c r="B39" i="44"/>
  <c r="B41" i="44"/>
  <c r="B46" i="44"/>
  <c r="B60" i="44"/>
  <c r="B62" i="44"/>
  <c r="G41" i="43"/>
  <c r="G34" i="43"/>
  <c r="G25" i="43"/>
  <c r="G12" i="43"/>
  <c r="AW41" i="43"/>
  <c r="AV41" i="43"/>
  <c r="AU41" i="43"/>
  <c r="AT41" i="43"/>
  <c r="AS41" i="43"/>
  <c r="AR41" i="43"/>
  <c r="AQ41" i="43"/>
  <c r="AP41" i="43"/>
  <c r="AO41" i="43"/>
  <c r="AN41" i="43"/>
  <c r="AM41" i="43"/>
  <c r="AL41" i="43"/>
  <c r="AW34" i="43"/>
  <c r="AV34" i="43"/>
  <c r="AU34" i="43"/>
  <c r="AT34" i="43"/>
  <c r="AS34" i="43"/>
  <c r="AR34" i="43"/>
  <c r="AQ34" i="43"/>
  <c r="AP34" i="43"/>
  <c r="AO34" i="43"/>
  <c r="AN34" i="43"/>
  <c r="AM34" i="43"/>
  <c r="AL34" i="43"/>
  <c r="AW27" i="43"/>
  <c r="AW15" i="43"/>
  <c r="AW14" i="43" s="1"/>
  <c r="AV15" i="43"/>
  <c r="AV14" i="43" s="1"/>
  <c r="AU15" i="43"/>
  <c r="AU14" i="43" s="1"/>
  <c r="AT15" i="43"/>
  <c r="AT14" i="43" s="1"/>
  <c r="AS15" i="43"/>
  <c r="AS14" i="43" s="1"/>
  <c r="AR15" i="43"/>
  <c r="AR14" i="43" s="1"/>
  <c r="AQ15" i="43"/>
  <c r="AQ14" i="43" s="1"/>
  <c r="AP15" i="43"/>
  <c r="AP14" i="43" s="1"/>
  <c r="AO15" i="43"/>
  <c r="AO14" i="43" s="1"/>
  <c r="AN15" i="43"/>
  <c r="AN14" i="43" s="1"/>
  <c r="AM15" i="43"/>
  <c r="AM14" i="43" s="1"/>
  <c r="AL15" i="43"/>
  <c r="AL14" i="43" s="1"/>
  <c r="AW12" i="43"/>
  <c r="AV12" i="43"/>
  <c r="AU12" i="43"/>
  <c r="AT12" i="43"/>
  <c r="AS12" i="43"/>
  <c r="AR12" i="43"/>
  <c r="AQ12" i="43"/>
  <c r="AP12" i="43"/>
  <c r="AO12" i="43"/>
  <c r="AN12" i="43"/>
  <c r="AM12" i="43"/>
  <c r="AL12" i="43"/>
  <c r="I27" i="28"/>
  <c r="I28" i="28"/>
  <c r="I29" i="28"/>
  <c r="I30" i="28"/>
  <c r="I17" i="28"/>
  <c r="I19" i="28"/>
  <c r="I20" i="28"/>
  <c r="I7" i="28"/>
  <c r="I9" i="28"/>
  <c r="I10" i="28"/>
  <c r="L32" i="28"/>
  <c r="M32" i="28"/>
  <c r="N32" i="28"/>
  <c r="O32" i="28"/>
  <c r="P32" i="28"/>
  <c r="Q32" i="28"/>
  <c r="R32" i="28"/>
  <c r="S32" i="28"/>
  <c r="J68" i="44" s="1"/>
  <c r="L22" i="28"/>
  <c r="M22" i="28"/>
  <c r="N22" i="28"/>
  <c r="O22" i="28"/>
  <c r="P22" i="28"/>
  <c r="Q22" i="28"/>
  <c r="R22" i="28"/>
  <c r="S22" i="28"/>
  <c r="J61" i="44" s="1"/>
  <c r="L12" i="28"/>
  <c r="M12" i="28"/>
  <c r="N12" i="28"/>
  <c r="O12" i="28"/>
  <c r="P12" i="28"/>
  <c r="Q12" i="28"/>
  <c r="R12" i="28"/>
  <c r="S12" i="28"/>
  <c r="J14" i="44" s="1"/>
  <c r="J10" i="37"/>
  <c r="J11" i="37"/>
  <c r="J12" i="37"/>
  <c r="J13" i="37"/>
  <c r="J14" i="37"/>
  <c r="J15" i="37"/>
  <c r="J16" i="37"/>
  <c r="J18" i="37"/>
  <c r="J19" i="37"/>
  <c r="J20" i="37"/>
  <c r="J21" i="37"/>
  <c r="J24" i="37"/>
  <c r="J25" i="37"/>
  <c r="J26" i="37"/>
  <c r="J28" i="37"/>
  <c r="J29" i="37"/>
  <c r="J30" i="37"/>
  <c r="J31" i="37"/>
  <c r="J33" i="37"/>
  <c r="J34" i="37"/>
  <c r="J35" i="37"/>
  <c r="J37" i="37"/>
  <c r="J39" i="37"/>
  <c r="J40" i="37"/>
  <c r="J41" i="37"/>
  <c r="J42" i="37"/>
  <c r="J43" i="37"/>
  <c r="J44" i="37"/>
  <c r="J45" i="37"/>
  <c r="J46" i="37"/>
  <c r="J47" i="37"/>
  <c r="J48" i="37"/>
  <c r="J49" i="37"/>
  <c r="J50" i="37"/>
  <c r="J51" i="37"/>
  <c r="J55" i="37"/>
  <c r="J56" i="37"/>
  <c r="J57" i="37"/>
  <c r="J58" i="37"/>
  <c r="J59" i="37"/>
  <c r="J60" i="37"/>
  <c r="J62" i="37"/>
  <c r="J63" i="37"/>
  <c r="J64" i="37"/>
  <c r="J65" i="37"/>
  <c r="J66" i="37"/>
  <c r="J67" i="37"/>
  <c r="J68" i="37"/>
  <c r="J69" i="37"/>
  <c r="J70" i="37"/>
  <c r="J71" i="37"/>
  <c r="J73" i="37"/>
  <c r="J74" i="37"/>
  <c r="J75" i="37"/>
  <c r="J76" i="37"/>
  <c r="J77" i="37"/>
  <c r="J78" i="37"/>
  <c r="J79" i="37"/>
  <c r="J80" i="37"/>
  <c r="J81" i="37"/>
  <c r="J82" i="37"/>
  <c r="J83" i="37"/>
  <c r="J84" i="37"/>
  <c r="J85" i="37"/>
  <c r="J86" i="37"/>
  <c r="J87" i="37"/>
  <c r="J88" i="37"/>
  <c r="J89" i="37"/>
  <c r="J9" i="37"/>
  <c r="AT12" i="42"/>
  <c r="AT13" i="42"/>
  <c r="AS12" i="42"/>
  <c r="AU12" i="42"/>
  <c r="AW12" i="42"/>
  <c r="AV12" i="42"/>
  <c r="AQ12" i="42"/>
  <c r="AQ13" i="42"/>
  <c r="AQ14" i="42"/>
  <c r="AR12" i="42"/>
  <c r="AT48" i="42"/>
  <c r="AS48" i="42"/>
  <c r="AR48" i="42"/>
  <c r="AQ48" i="42"/>
  <c r="AT47" i="42"/>
  <c r="AS47" i="42"/>
  <c r="AR47" i="42"/>
  <c r="AQ47" i="42"/>
  <c r="AT46" i="42"/>
  <c r="AS46" i="42"/>
  <c r="AR46" i="42"/>
  <c r="AQ46" i="42"/>
  <c r="AT45" i="42"/>
  <c r="AS45" i="42"/>
  <c r="AR45" i="42"/>
  <c r="AQ45" i="42"/>
  <c r="AT44" i="42"/>
  <c r="AS44" i="42"/>
  <c r="AR44" i="42"/>
  <c r="AQ44" i="42"/>
  <c r="AT39" i="42"/>
  <c r="AS39" i="42"/>
  <c r="AR39" i="42"/>
  <c r="AQ39" i="42"/>
  <c r="AT38" i="42"/>
  <c r="AS38" i="42"/>
  <c r="AR38" i="42"/>
  <c r="AQ38" i="42"/>
  <c r="AT37" i="42"/>
  <c r="AS37" i="42"/>
  <c r="AR37" i="42"/>
  <c r="AQ37" i="42"/>
  <c r="AT36" i="42"/>
  <c r="AS36" i="42"/>
  <c r="AR36" i="42"/>
  <c r="AQ36" i="42"/>
  <c r="AT35" i="42"/>
  <c r="AS35" i="42"/>
  <c r="AR35" i="42"/>
  <c r="AQ35" i="42"/>
  <c r="AT33" i="42"/>
  <c r="AQ33" i="42"/>
  <c r="AT32" i="42"/>
  <c r="AQ32" i="42"/>
  <c r="AT31" i="42"/>
  <c r="AQ31" i="42"/>
  <c r="AT30" i="42"/>
  <c r="AQ30" i="42"/>
  <c r="AT29" i="42"/>
  <c r="AQ29" i="42"/>
  <c r="AT28" i="42"/>
  <c r="AQ28" i="42"/>
  <c r="AT16" i="42"/>
  <c r="AQ16" i="42"/>
  <c r="AT15" i="42"/>
  <c r="AQ15" i="42"/>
  <c r="AT14" i="42"/>
  <c r="BI43" i="44"/>
  <c r="BH43" i="44"/>
  <c r="BF43" i="44"/>
  <c r="BE43" i="44"/>
  <c r="BD43" i="44"/>
  <c r="BB43" i="44"/>
  <c r="BA43" i="44"/>
  <c r="AZ43" i="44"/>
  <c r="AX43" i="44"/>
  <c r="AW43" i="44"/>
  <c r="AV43" i="44"/>
  <c r="AT43" i="44"/>
  <c r="J56" i="40"/>
  <c r="J55" i="40"/>
  <c r="J54" i="40"/>
  <c r="J53" i="40"/>
  <c r="J52" i="40"/>
  <c r="J51" i="40"/>
  <c r="J50" i="40"/>
  <c r="J48" i="40"/>
  <c r="J47" i="40"/>
  <c r="J46" i="40"/>
  <c r="J45" i="40"/>
  <c r="J44" i="40"/>
  <c r="J43" i="40"/>
  <c r="J42" i="40"/>
  <c r="J41" i="40"/>
  <c r="J40" i="40"/>
  <c r="J39" i="40"/>
  <c r="J37" i="40"/>
  <c r="J36" i="40"/>
  <c r="J35" i="40"/>
  <c r="J34" i="40"/>
  <c r="J33" i="40"/>
  <c r="J32" i="40"/>
  <c r="J31" i="40"/>
  <c r="J30" i="40"/>
  <c r="J29" i="40"/>
  <c r="J28" i="40"/>
  <c r="J27" i="40"/>
  <c r="J26" i="40"/>
  <c r="J25" i="40"/>
  <c r="J24" i="40"/>
  <c r="J22" i="40"/>
  <c r="J21" i="40"/>
  <c r="J20" i="40"/>
  <c r="J19" i="40"/>
  <c r="J18" i="40"/>
  <c r="J16" i="40"/>
  <c r="J15" i="40"/>
  <c r="J14" i="40"/>
  <c r="J13" i="40"/>
  <c r="J12" i="40"/>
  <c r="J11" i="40"/>
  <c r="J10" i="40"/>
  <c r="J9" i="40"/>
  <c r="I40" i="41"/>
  <c r="I41" i="41"/>
  <c r="I42" i="41"/>
  <c r="I43" i="41"/>
  <c r="I44" i="41"/>
  <c r="I45" i="41"/>
  <c r="I46" i="41"/>
  <c r="I47" i="41"/>
  <c r="I48" i="41"/>
  <c r="J40" i="41"/>
  <c r="J41" i="41"/>
  <c r="J42" i="41"/>
  <c r="J43" i="41"/>
  <c r="J44" i="41"/>
  <c r="J45" i="41"/>
  <c r="J46" i="41"/>
  <c r="J47" i="41"/>
  <c r="J48" i="41"/>
  <c r="J39" i="41"/>
  <c r="G18" i="44" s="1"/>
  <c r="G17" i="44" s="1"/>
  <c r="BG58" i="41"/>
  <c r="BF58" i="41"/>
  <c r="BE58" i="41"/>
  <c r="BD58" i="41"/>
  <c r="BC58" i="41"/>
  <c r="BB58" i="41"/>
  <c r="BA58" i="41"/>
  <c r="AZ58" i="41"/>
  <c r="AY58" i="41"/>
  <c r="AX58" i="41"/>
  <c r="AW58" i="41"/>
  <c r="AV58" i="41"/>
  <c r="BG8" i="41"/>
  <c r="J56" i="41"/>
  <c r="J55" i="41"/>
  <c r="J54" i="41"/>
  <c r="J53" i="41"/>
  <c r="J52" i="41"/>
  <c r="J51" i="41"/>
  <c r="J50" i="41"/>
  <c r="J37" i="41"/>
  <c r="J36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2" i="41"/>
  <c r="J21" i="41"/>
  <c r="J20" i="41"/>
  <c r="J19" i="41"/>
  <c r="J18" i="41"/>
  <c r="J16" i="41"/>
  <c r="J15" i="41"/>
  <c r="J14" i="41"/>
  <c r="J13" i="41"/>
  <c r="J12" i="41"/>
  <c r="J11" i="41"/>
  <c r="J10" i="41"/>
  <c r="J9" i="41"/>
  <c r="P11" i="34"/>
  <c r="O11" i="34"/>
  <c r="N11" i="34"/>
  <c r="M11" i="34"/>
  <c r="P10" i="34"/>
  <c r="O10" i="34"/>
  <c r="N10" i="34"/>
  <c r="M10" i="34"/>
  <c r="P9" i="34"/>
  <c r="P14" i="34" s="1"/>
  <c r="O9" i="34"/>
  <c r="N9" i="34"/>
  <c r="M9" i="34"/>
  <c r="M20" i="34"/>
  <c r="N20" i="34"/>
  <c r="O20" i="34"/>
  <c r="P20" i="34"/>
  <c r="M21" i="34"/>
  <c r="N21" i="34"/>
  <c r="O21" i="34"/>
  <c r="P21" i="34"/>
  <c r="M19" i="34"/>
  <c r="P19" i="34"/>
  <c r="O19" i="34"/>
  <c r="N19" i="34"/>
  <c r="AE10" i="34"/>
  <c r="AF10" i="34"/>
  <c r="AG10" i="34"/>
  <c r="AH10" i="34"/>
  <c r="AI10" i="34"/>
  <c r="AJ10" i="34"/>
  <c r="AK10" i="34"/>
  <c r="AL10" i="34"/>
  <c r="AM10" i="34"/>
  <c r="AN10" i="34"/>
  <c r="AO10" i="34"/>
  <c r="AP10" i="34"/>
  <c r="AQ10" i="34"/>
  <c r="AR10" i="34"/>
  <c r="AS10" i="34"/>
  <c r="AT10" i="34"/>
  <c r="AU10" i="34"/>
  <c r="AV10" i="34"/>
  <c r="AV14" i="34" s="1"/>
  <c r="BG9" i="28" s="1"/>
  <c r="AW10" i="34"/>
  <c r="AW14" i="34" s="1"/>
  <c r="BI9" i="28" s="1"/>
  <c r="AX10" i="34"/>
  <c r="AY10" i="34"/>
  <c r="AZ10" i="34"/>
  <c r="BA10" i="34"/>
  <c r="BB10" i="34"/>
  <c r="BC10" i="34"/>
  <c r="BD10" i="34"/>
  <c r="BE10" i="34"/>
  <c r="AD10" i="34"/>
  <c r="AE9" i="34"/>
  <c r="AF9" i="34"/>
  <c r="AG9" i="34"/>
  <c r="AH9" i="34"/>
  <c r="AI9" i="34"/>
  <c r="AJ9" i="34"/>
  <c r="AK9" i="34"/>
  <c r="AL9" i="34"/>
  <c r="AM9" i="34"/>
  <c r="AN9" i="34"/>
  <c r="AO9" i="34"/>
  <c r="AP9" i="34"/>
  <c r="AQ9" i="34"/>
  <c r="AR9" i="34"/>
  <c r="AS9" i="34"/>
  <c r="AT9" i="34"/>
  <c r="AU9" i="34"/>
  <c r="AV9" i="34"/>
  <c r="AW9" i="34"/>
  <c r="AX9" i="34"/>
  <c r="AY9" i="34"/>
  <c r="AZ9" i="34"/>
  <c r="BA9" i="34"/>
  <c r="BB9" i="34"/>
  <c r="BC9" i="34"/>
  <c r="BD9" i="34"/>
  <c r="BE9" i="34"/>
  <c r="BE14" i="34" s="1"/>
  <c r="BS9" i="28" s="1"/>
  <c r="BE32" i="34"/>
  <c r="BS29" i="28" s="1"/>
  <c r="BD32" i="34"/>
  <c r="BR29" i="28" s="1"/>
  <c r="BC32" i="34"/>
  <c r="BQ29" i="28" s="1"/>
  <c r="BB32" i="34"/>
  <c r="BO29" i="28" s="1"/>
  <c r="BA32" i="34"/>
  <c r="BN29" i="28" s="1"/>
  <c r="AZ32" i="34"/>
  <c r="AY32" i="34"/>
  <c r="BK29" i="28" s="1"/>
  <c r="AX32" i="34"/>
  <c r="BJ29" i="28" s="1"/>
  <c r="AW32" i="34"/>
  <c r="AV32" i="34"/>
  <c r="AU32" i="34"/>
  <c r="BF29" i="28" s="1"/>
  <c r="AT32" i="34"/>
  <c r="BE29" i="28" s="1"/>
  <c r="BE21" i="34"/>
  <c r="BD21" i="34"/>
  <c r="BC21" i="34"/>
  <c r="BB21" i="34"/>
  <c r="BA21" i="34"/>
  <c r="AZ21" i="34"/>
  <c r="AY21" i="34"/>
  <c r="AX21" i="34"/>
  <c r="AW21" i="34"/>
  <c r="AV21" i="34"/>
  <c r="AU21" i="34"/>
  <c r="AT21" i="34"/>
  <c r="BE20" i="34"/>
  <c r="BD20" i="34"/>
  <c r="BC20" i="34"/>
  <c r="BB20" i="34"/>
  <c r="BA20" i="34"/>
  <c r="AZ20" i="34"/>
  <c r="AY20" i="34"/>
  <c r="AX20" i="34"/>
  <c r="AW20" i="34"/>
  <c r="AV20" i="34"/>
  <c r="AU20" i="34"/>
  <c r="AT20" i="34"/>
  <c r="BE19" i="34"/>
  <c r="BD19" i="34"/>
  <c r="BC19" i="34"/>
  <c r="BB19" i="34"/>
  <c r="BB23" i="34" s="1"/>
  <c r="BO19" i="28" s="1"/>
  <c r="BA19" i="34"/>
  <c r="BA23" i="34" s="1"/>
  <c r="BN19" i="28" s="1"/>
  <c r="AZ19" i="34"/>
  <c r="AY19" i="34"/>
  <c r="AX19" i="34"/>
  <c r="AW19" i="34"/>
  <c r="AV19" i="34"/>
  <c r="AU19" i="34"/>
  <c r="AT19" i="34"/>
  <c r="BA14" i="34"/>
  <c r="AZ14" i="34"/>
  <c r="AY14" i="34"/>
  <c r="AX14" i="34"/>
  <c r="P23" i="34"/>
  <c r="P32" i="34"/>
  <c r="BE32" i="33"/>
  <c r="BD32" i="33"/>
  <c r="BC32" i="33"/>
  <c r="BB32" i="33"/>
  <c r="BA32" i="33"/>
  <c r="BN28" i="28" s="1"/>
  <c r="AZ32" i="33"/>
  <c r="BM28" i="28" s="1"/>
  <c r="AY32" i="33"/>
  <c r="BK28" i="28" s="1"/>
  <c r="AX32" i="33"/>
  <c r="BJ28" i="28" s="1"/>
  <c r="AW32" i="33"/>
  <c r="AV32" i="33"/>
  <c r="AU32" i="33"/>
  <c r="AT32" i="33"/>
  <c r="BE23" i="33"/>
  <c r="BS18" i="28" s="1"/>
  <c r="BD23" i="33"/>
  <c r="BR18" i="28" s="1"/>
  <c r="BC23" i="33"/>
  <c r="BQ18" i="28" s="1"/>
  <c r="BB23" i="33"/>
  <c r="BO18" i="28" s="1"/>
  <c r="BA23" i="33"/>
  <c r="AZ23" i="33"/>
  <c r="AY23" i="33"/>
  <c r="BK18" i="28" s="1"/>
  <c r="AX23" i="33"/>
  <c r="AW23" i="33"/>
  <c r="BI18" i="28" s="1"/>
  <c r="AV23" i="33"/>
  <c r="BG18" i="28" s="1"/>
  <c r="AU23" i="33"/>
  <c r="BF18" i="28" s="1"/>
  <c r="AT23" i="33"/>
  <c r="BE14" i="33"/>
  <c r="BE35" i="33" s="1"/>
  <c r="BD14" i="33"/>
  <c r="BR8" i="28" s="1"/>
  <c r="BC14" i="33"/>
  <c r="BB14" i="33"/>
  <c r="BO8" i="28" s="1"/>
  <c r="BA14" i="33"/>
  <c r="BN8" i="28" s="1"/>
  <c r="AZ14" i="33"/>
  <c r="AY14" i="33"/>
  <c r="BK8" i="28" s="1"/>
  <c r="AX14" i="33"/>
  <c r="BJ8" i="28" s="1"/>
  <c r="AW14" i="33"/>
  <c r="BI8" i="28" s="1"/>
  <c r="AV14" i="33"/>
  <c r="BG8" i="28" s="1"/>
  <c r="AU14" i="33"/>
  <c r="AU35" i="33" s="1"/>
  <c r="AT14" i="33"/>
  <c r="BE8" i="28" s="1"/>
  <c r="P32" i="33"/>
  <c r="P23" i="33"/>
  <c r="I18" i="28" s="1"/>
  <c r="P14" i="33"/>
  <c r="N11" i="20"/>
  <c r="M10" i="20"/>
  <c r="M11" i="20"/>
  <c r="M9" i="20"/>
  <c r="BE29" i="20"/>
  <c r="BS27" i="28" s="1"/>
  <c r="BD29" i="20"/>
  <c r="BR27" i="28" s="1"/>
  <c r="BC29" i="20"/>
  <c r="BQ27" i="28" s="1"/>
  <c r="BB29" i="20"/>
  <c r="BO27" i="28" s="1"/>
  <c r="BA29" i="20"/>
  <c r="BN27" i="28" s="1"/>
  <c r="AZ29" i="20"/>
  <c r="AY29" i="20"/>
  <c r="BK27" i="28" s="1"/>
  <c r="AX29" i="20"/>
  <c r="BJ27" i="28" s="1"/>
  <c r="AW29" i="20"/>
  <c r="BI27" i="28" s="1"/>
  <c r="AV29" i="20"/>
  <c r="BG27" i="28" s="1"/>
  <c r="AU29" i="20"/>
  <c r="BF27" i="28" s="1"/>
  <c r="AT27" i="20"/>
  <c r="P29" i="20"/>
  <c r="BS30" i="28"/>
  <c r="BR30" i="28"/>
  <c r="BQ30" i="28"/>
  <c r="BO30" i="28"/>
  <c r="BN30" i="28"/>
  <c r="BM30" i="28"/>
  <c r="BK30" i="28"/>
  <c r="BJ30" i="28"/>
  <c r="BI30" i="28"/>
  <c r="BG30" i="28"/>
  <c r="BF30" i="28"/>
  <c r="BE30" i="28"/>
  <c r="BM29" i="28"/>
  <c r="BI29" i="28"/>
  <c r="BG29" i="28"/>
  <c r="BS28" i="28"/>
  <c r="BR28" i="28"/>
  <c r="BQ28" i="28"/>
  <c r="BO28" i="28"/>
  <c r="BI28" i="28"/>
  <c r="BG28" i="28"/>
  <c r="BF28" i="28"/>
  <c r="BE28" i="28"/>
  <c r="BM27" i="28"/>
  <c r="BS20" i="28"/>
  <c r="BR20" i="28"/>
  <c r="BQ20" i="28"/>
  <c r="BO20" i="28"/>
  <c r="BN20" i="28"/>
  <c r="BM20" i="28"/>
  <c r="BK20" i="28"/>
  <c r="BJ20" i="28"/>
  <c r="BI20" i="28"/>
  <c r="BG20" i="28"/>
  <c r="BF20" i="28"/>
  <c r="BE20" i="28"/>
  <c r="BJ18" i="28"/>
  <c r="BE18" i="28"/>
  <c r="BS10" i="28"/>
  <c r="BR10" i="28"/>
  <c r="BQ10" i="28"/>
  <c r="BO10" i="28"/>
  <c r="BN10" i="28"/>
  <c r="BM10" i="28"/>
  <c r="BK10" i="28"/>
  <c r="BJ10" i="28"/>
  <c r="BI10" i="28"/>
  <c r="BG10" i="28"/>
  <c r="BF10" i="28"/>
  <c r="BE10" i="28"/>
  <c r="BM9" i="28"/>
  <c r="BK9" i="28"/>
  <c r="BJ9" i="28"/>
  <c r="BS8" i="28"/>
  <c r="BM8" i="28"/>
  <c r="BK49" i="19"/>
  <c r="BJ49" i="19"/>
  <c r="BI49" i="19"/>
  <c r="BG49" i="19"/>
  <c r="BF49" i="19"/>
  <c r="BE49" i="19"/>
  <c r="BC49" i="19"/>
  <c r="BB49" i="19"/>
  <c r="BA49" i="19"/>
  <c r="AY49" i="19"/>
  <c r="AX49" i="19"/>
  <c r="AW49" i="19"/>
  <c r="L31" i="30"/>
  <c r="L30" i="30"/>
  <c r="L29" i="30"/>
  <c r="L28" i="30"/>
  <c r="L27" i="30"/>
  <c r="L23" i="30"/>
  <c r="L10" i="30"/>
  <c r="L11" i="30"/>
  <c r="BV41" i="30"/>
  <c r="BU41" i="30"/>
  <c r="BT41" i="30"/>
  <c r="BR41" i="30"/>
  <c r="BQ41" i="30"/>
  <c r="BP41" i="30"/>
  <c r="BN41" i="30"/>
  <c r="BM41" i="30"/>
  <c r="BL41" i="30"/>
  <c r="BJ41" i="30"/>
  <c r="BI41" i="30"/>
  <c r="BH41" i="30"/>
  <c r="BV40" i="30"/>
  <c r="BU40" i="30"/>
  <c r="BT40" i="30"/>
  <c r="BR40" i="30"/>
  <c r="BQ40" i="30"/>
  <c r="BP40" i="30"/>
  <c r="BN40" i="30"/>
  <c r="BM40" i="30"/>
  <c r="BL40" i="30"/>
  <c r="BJ40" i="30"/>
  <c r="BI40" i="30"/>
  <c r="BH40" i="30"/>
  <c r="BV39" i="30"/>
  <c r="BU39" i="30"/>
  <c r="BT39" i="30"/>
  <c r="BR39" i="30"/>
  <c r="BQ39" i="30"/>
  <c r="BP39" i="30"/>
  <c r="BN39" i="30"/>
  <c r="BM39" i="30"/>
  <c r="BL39" i="30"/>
  <c r="BJ39" i="30"/>
  <c r="BI39" i="30"/>
  <c r="BH39" i="30"/>
  <c r="BV38" i="30"/>
  <c r="BU38" i="30"/>
  <c r="BT38" i="30"/>
  <c r="BR38" i="30"/>
  <c r="BQ38" i="30"/>
  <c r="BP38" i="30"/>
  <c r="BN38" i="30"/>
  <c r="BM38" i="30"/>
  <c r="BL38" i="30"/>
  <c r="BJ38" i="30"/>
  <c r="BI38" i="30"/>
  <c r="BH38" i="30"/>
  <c r="L26" i="30"/>
  <c r="L25" i="30"/>
  <c r="L24" i="30"/>
  <c r="BV22" i="30"/>
  <c r="BU22" i="30"/>
  <c r="BT22" i="30"/>
  <c r="BR22" i="30"/>
  <c r="BQ22" i="30"/>
  <c r="BP22" i="30"/>
  <c r="BN22" i="30"/>
  <c r="BM22" i="30"/>
  <c r="BL22" i="30"/>
  <c r="BJ22" i="30"/>
  <c r="BH22" i="30"/>
  <c r="BV21" i="30"/>
  <c r="BU21" i="30"/>
  <c r="BT21" i="30"/>
  <c r="BR21" i="30"/>
  <c r="BQ21" i="30"/>
  <c r="BP21" i="30"/>
  <c r="BN21" i="30"/>
  <c r="BM21" i="30"/>
  <c r="BL21" i="30"/>
  <c r="BJ21" i="30"/>
  <c r="BH21" i="30"/>
  <c r="BV20" i="30"/>
  <c r="BU20" i="30"/>
  <c r="BT20" i="30"/>
  <c r="BR20" i="30"/>
  <c r="BQ20" i="30"/>
  <c r="BP20" i="30"/>
  <c r="BN20" i="30"/>
  <c r="BM20" i="30"/>
  <c r="BL20" i="30"/>
  <c r="BJ20" i="30"/>
  <c r="BH20" i="30"/>
  <c r="BU19" i="30"/>
  <c r="BT19" i="30"/>
  <c r="BR19" i="30"/>
  <c r="BQ19" i="30"/>
  <c r="BP19" i="30"/>
  <c r="BN19" i="30"/>
  <c r="BM19" i="30"/>
  <c r="BL19" i="30"/>
  <c r="BJ19" i="30"/>
  <c r="BH19" i="30"/>
  <c r="BP14" i="30"/>
  <c r="BH14" i="30"/>
  <c r="BU14" i="30"/>
  <c r="BT14" i="30"/>
  <c r="BR14" i="30"/>
  <c r="BQ14" i="30"/>
  <c r="BN14" i="30"/>
  <c r="BM14" i="30"/>
  <c r="BL14" i="30"/>
  <c r="BJ14" i="30"/>
  <c r="BI14" i="30"/>
  <c r="L44" i="30"/>
  <c r="BP68" i="29"/>
  <c r="BO68" i="29"/>
  <c r="BN68" i="29"/>
  <c r="BL68" i="29"/>
  <c r="BK68" i="29"/>
  <c r="BJ68" i="29"/>
  <c r="BH68" i="29"/>
  <c r="AZ68" i="29"/>
  <c r="AY68" i="29"/>
  <c r="AX68" i="29"/>
  <c r="AV68" i="29"/>
  <c r="AU68" i="29"/>
  <c r="AT68" i="29"/>
  <c r="AR68" i="29"/>
  <c r="AJ68" i="29"/>
  <c r="AB68" i="29"/>
  <c r="Z65" i="29"/>
  <c r="G35" i="29"/>
  <c r="G36" i="29"/>
  <c r="G37" i="29"/>
  <c r="E25" i="29"/>
  <c r="BP25" i="29" s="1"/>
  <c r="J25" i="29" s="1"/>
  <c r="E24" i="29"/>
  <c r="BH24" i="29" s="1"/>
  <c r="J24" i="29" s="1"/>
  <c r="G12" i="29"/>
  <c r="H12" i="29"/>
  <c r="I9" i="29"/>
  <c r="I10" i="29"/>
  <c r="I11" i="29"/>
  <c r="I12" i="29"/>
  <c r="J12" i="29"/>
  <c r="J11" i="29"/>
  <c r="J10" i="29"/>
  <c r="J9" i="29"/>
  <c r="J8" i="29"/>
  <c r="G66" i="29"/>
  <c r="G67" i="29"/>
  <c r="G68" i="29"/>
  <c r="G69" i="29"/>
  <c r="G73" i="29"/>
  <c r="H66" i="29"/>
  <c r="H67" i="29"/>
  <c r="H69" i="29"/>
  <c r="H73" i="29"/>
  <c r="I66" i="29"/>
  <c r="I67" i="29"/>
  <c r="I69" i="29"/>
  <c r="I73" i="29"/>
  <c r="J66" i="29"/>
  <c r="J67" i="29"/>
  <c r="J69" i="29"/>
  <c r="J73" i="29"/>
  <c r="AP65" i="29"/>
  <c r="J57" i="29"/>
  <c r="J56" i="29"/>
  <c r="J55" i="29"/>
  <c r="J54" i="29"/>
  <c r="J53" i="29"/>
  <c r="J47" i="29"/>
  <c r="J45" i="29"/>
  <c r="J20" i="29"/>
  <c r="BT72" i="29"/>
  <c r="BS72" i="29"/>
  <c r="BR72" i="29"/>
  <c r="BP72" i="29"/>
  <c r="BO72" i="29"/>
  <c r="BN72" i="29"/>
  <c r="BL72" i="29"/>
  <c r="BK72" i="29"/>
  <c r="BJ72" i="29"/>
  <c r="BH72" i="29"/>
  <c r="BG72" i="29"/>
  <c r="BF72" i="29"/>
  <c r="BT71" i="29"/>
  <c r="BS71" i="29"/>
  <c r="BR71" i="29"/>
  <c r="BP71" i="29"/>
  <c r="BO71" i="29"/>
  <c r="BN71" i="29"/>
  <c r="BL71" i="29"/>
  <c r="BK71" i="29"/>
  <c r="BJ71" i="29"/>
  <c r="BH71" i="29"/>
  <c r="BG71" i="29"/>
  <c r="BF71" i="29"/>
  <c r="BT70" i="29"/>
  <c r="BS70" i="29"/>
  <c r="BR70" i="29"/>
  <c r="BP70" i="29"/>
  <c r="BO70" i="29"/>
  <c r="BN70" i="29"/>
  <c r="BL70" i="29"/>
  <c r="BK70" i="29"/>
  <c r="BJ70" i="29"/>
  <c r="BH70" i="29"/>
  <c r="BG70" i="29"/>
  <c r="BF70" i="29"/>
  <c r="BT65" i="29"/>
  <c r="BS65" i="29"/>
  <c r="BR65" i="29"/>
  <c r="BP65" i="29"/>
  <c r="BO65" i="29"/>
  <c r="BN65" i="29"/>
  <c r="BL65" i="29"/>
  <c r="BK65" i="29"/>
  <c r="BJ65" i="29"/>
  <c r="BH65" i="29"/>
  <c r="BG65" i="29"/>
  <c r="BF65" i="29"/>
  <c r="BT37" i="29"/>
  <c r="BS37" i="29"/>
  <c r="BR37" i="29"/>
  <c r="BP37" i="29"/>
  <c r="BO37" i="29"/>
  <c r="BN37" i="29"/>
  <c r="BL37" i="29"/>
  <c r="BK37" i="29"/>
  <c r="BJ37" i="29"/>
  <c r="BH37" i="29"/>
  <c r="BG37" i="29"/>
  <c r="BF37" i="29"/>
  <c r="BT36" i="29"/>
  <c r="BS36" i="29"/>
  <c r="BR36" i="29"/>
  <c r="BP36" i="29"/>
  <c r="BO36" i="29"/>
  <c r="BN36" i="29"/>
  <c r="BL36" i="29"/>
  <c r="BK36" i="29"/>
  <c r="BJ36" i="29"/>
  <c r="BH36" i="29"/>
  <c r="BG36" i="29"/>
  <c r="BF36" i="29"/>
  <c r="BT35" i="29"/>
  <c r="BS35" i="29"/>
  <c r="BR35" i="29"/>
  <c r="BP35" i="29"/>
  <c r="BO35" i="29"/>
  <c r="BN35" i="29"/>
  <c r="BL35" i="29"/>
  <c r="BK35" i="29"/>
  <c r="BJ35" i="29"/>
  <c r="BH35" i="29"/>
  <c r="BG35" i="29"/>
  <c r="BF35" i="29"/>
  <c r="BT34" i="29"/>
  <c r="BS34" i="29"/>
  <c r="BR34" i="29"/>
  <c r="BP34" i="29"/>
  <c r="BO34" i="29"/>
  <c r="BN34" i="29"/>
  <c r="BL34" i="29"/>
  <c r="BK34" i="29"/>
  <c r="BJ34" i="29"/>
  <c r="BH34" i="29"/>
  <c r="BG34" i="29"/>
  <c r="BF34" i="29"/>
  <c r="BP23" i="29"/>
  <c r="J23" i="29" s="1"/>
  <c r="BH22" i="29"/>
  <c r="J22" i="29" s="1"/>
  <c r="BT14" i="29"/>
  <c r="BS14" i="29"/>
  <c r="BR14" i="29"/>
  <c r="BP14" i="29"/>
  <c r="BO14" i="29"/>
  <c r="BN14" i="29"/>
  <c r="BL14" i="29"/>
  <c r="BK14" i="29"/>
  <c r="BJ14" i="29"/>
  <c r="BH14" i="29"/>
  <c r="BG14" i="29"/>
  <c r="BF14" i="29"/>
  <c r="AI68" i="29"/>
  <c r="AH68" i="29"/>
  <c r="AF68" i="29"/>
  <c r="AE68" i="29"/>
  <c r="AD68" i="29"/>
  <c r="E68" i="29"/>
  <c r="AH80" i="19"/>
  <c r="AI80" i="19"/>
  <c r="AK80" i="19"/>
  <c r="AL80" i="19"/>
  <c r="AM80" i="19"/>
  <c r="AO80" i="19"/>
  <c r="AP80" i="19"/>
  <c r="AQ80" i="19"/>
  <c r="AS80" i="19"/>
  <c r="AT80" i="19"/>
  <c r="AU80" i="19"/>
  <c r="AW80" i="19"/>
  <c r="AX80" i="19"/>
  <c r="AY80" i="19"/>
  <c r="BA80" i="19"/>
  <c r="BB80" i="19"/>
  <c r="BC80" i="19"/>
  <c r="BE80" i="19"/>
  <c r="BF80" i="19"/>
  <c r="BG80" i="19"/>
  <c r="BI80" i="19"/>
  <c r="BJ80" i="19"/>
  <c r="BK80" i="19"/>
  <c r="AG80" i="19"/>
  <c r="R80" i="19"/>
  <c r="S80" i="19"/>
  <c r="U80" i="19"/>
  <c r="V80" i="19"/>
  <c r="W80" i="19"/>
  <c r="Y80" i="19"/>
  <c r="Z80" i="19"/>
  <c r="AA80" i="19"/>
  <c r="AC80" i="19"/>
  <c r="AD80" i="19"/>
  <c r="AE80" i="19"/>
  <c r="Q80" i="19"/>
  <c r="O80" i="19"/>
  <c r="AG92" i="19"/>
  <c r="O92" i="19"/>
  <c r="AH75" i="19"/>
  <c r="AI75" i="19"/>
  <c r="AK75" i="19"/>
  <c r="AL75" i="19"/>
  <c r="AM75" i="19"/>
  <c r="AO75" i="19"/>
  <c r="AP75" i="19"/>
  <c r="AQ75" i="19"/>
  <c r="AS75" i="19"/>
  <c r="AT75" i="19"/>
  <c r="AU75" i="19"/>
  <c r="AW75" i="19"/>
  <c r="AX75" i="19"/>
  <c r="AY75" i="19"/>
  <c r="BA75" i="19"/>
  <c r="BB75" i="19"/>
  <c r="BC75" i="19"/>
  <c r="BE75" i="19"/>
  <c r="BF75" i="19"/>
  <c r="BG75" i="19"/>
  <c r="BI75" i="19"/>
  <c r="BJ75" i="19"/>
  <c r="AH76" i="19"/>
  <c r="AI76" i="19"/>
  <c r="AK76" i="19"/>
  <c r="AL76" i="19"/>
  <c r="AM76" i="19"/>
  <c r="AO76" i="19"/>
  <c r="AP76" i="19"/>
  <c r="AQ76" i="19"/>
  <c r="AS76" i="19"/>
  <c r="AT76" i="19"/>
  <c r="AU76" i="19"/>
  <c r="AW76" i="19"/>
  <c r="AX76" i="19"/>
  <c r="AY76" i="19"/>
  <c r="BA76" i="19"/>
  <c r="BB76" i="19"/>
  <c r="BC76" i="19"/>
  <c r="BE76" i="19"/>
  <c r="BF76" i="19"/>
  <c r="BG76" i="19"/>
  <c r="BI76" i="19"/>
  <c r="BJ76" i="19"/>
  <c r="AG76" i="19"/>
  <c r="AG75" i="19"/>
  <c r="J93" i="19"/>
  <c r="J94" i="19"/>
  <c r="J95" i="19"/>
  <c r="J96" i="19"/>
  <c r="J97" i="19"/>
  <c r="J98" i="19"/>
  <c r="J99" i="19"/>
  <c r="AW101" i="19"/>
  <c r="AV65" i="44" s="1"/>
  <c r="AX101" i="19"/>
  <c r="AW65" i="44" s="1"/>
  <c r="AY101" i="19"/>
  <c r="AX65" i="44" s="1"/>
  <c r="BA101" i="19"/>
  <c r="AZ65" i="44" s="1"/>
  <c r="BB101" i="19"/>
  <c r="BA65" i="44" s="1"/>
  <c r="BC101" i="19"/>
  <c r="BB65" i="44" s="1"/>
  <c r="BE101" i="19"/>
  <c r="BD65" i="44" s="1"/>
  <c r="BF101" i="19"/>
  <c r="BE65" i="44" s="1"/>
  <c r="BG101" i="19"/>
  <c r="BF65" i="44" s="1"/>
  <c r="BI101" i="19"/>
  <c r="BH65" i="44" s="1"/>
  <c r="BJ101" i="19"/>
  <c r="BI65" i="44" s="1"/>
  <c r="BK101" i="19"/>
  <c r="BJ65" i="44" s="1"/>
  <c r="J92" i="19"/>
  <c r="J78" i="19"/>
  <c r="J59" i="19"/>
  <c r="J61" i="19"/>
  <c r="J63" i="19"/>
  <c r="J64" i="19"/>
  <c r="J66" i="19"/>
  <c r="J67" i="19"/>
  <c r="J69" i="19"/>
  <c r="J79" i="19"/>
  <c r="J81" i="19"/>
  <c r="J82" i="19"/>
  <c r="J83" i="19"/>
  <c r="J84" i="19"/>
  <c r="J85" i="19"/>
  <c r="J58" i="19"/>
  <c r="BJ74" i="19"/>
  <c r="BI74" i="19"/>
  <c r="BG74" i="19"/>
  <c r="BF74" i="19"/>
  <c r="BE74" i="19"/>
  <c r="BC74" i="19"/>
  <c r="BB74" i="19"/>
  <c r="BA74" i="19"/>
  <c r="AY74" i="19"/>
  <c r="AX74" i="19"/>
  <c r="AW74" i="19"/>
  <c r="BJ73" i="19"/>
  <c r="BI73" i="19"/>
  <c r="BG73" i="19"/>
  <c r="BF73" i="19"/>
  <c r="BE73" i="19"/>
  <c r="BC73" i="19"/>
  <c r="BB73" i="19"/>
  <c r="BA73" i="19"/>
  <c r="AY73" i="19"/>
  <c r="AX73" i="19"/>
  <c r="AW73" i="19"/>
  <c r="BJ72" i="19"/>
  <c r="BI72" i="19"/>
  <c r="BG72" i="19"/>
  <c r="BF72" i="19"/>
  <c r="BE72" i="19"/>
  <c r="BC72" i="19"/>
  <c r="BB72" i="19"/>
  <c r="BA72" i="19"/>
  <c r="AY72" i="19"/>
  <c r="AX72" i="19"/>
  <c r="AW72" i="19"/>
  <c r="BJ71" i="19"/>
  <c r="BI71" i="19"/>
  <c r="BG71" i="19"/>
  <c r="BF71" i="19"/>
  <c r="BE71" i="19"/>
  <c r="BC71" i="19"/>
  <c r="BB71" i="19"/>
  <c r="BA71" i="19"/>
  <c r="AY71" i="19"/>
  <c r="AX71" i="19"/>
  <c r="AW71" i="19"/>
  <c r="K26" i="30"/>
  <c r="K25" i="30"/>
  <c r="K24" i="30"/>
  <c r="AR22" i="30"/>
  <c r="AP22" i="30"/>
  <c r="AR21" i="30"/>
  <c r="AP21" i="30"/>
  <c r="AR20" i="30"/>
  <c r="AP20" i="30"/>
  <c r="AR19" i="30"/>
  <c r="AC26" i="30"/>
  <c r="J26" i="30" s="1"/>
  <c r="AC25" i="30"/>
  <c r="J25" i="30" s="1"/>
  <c r="AC24" i="30"/>
  <c r="J24" i="30" s="1"/>
  <c r="AC22" i="30"/>
  <c r="AC21" i="30"/>
  <c r="AC20" i="30"/>
  <c r="I24" i="30"/>
  <c r="I25" i="30"/>
  <c r="I26" i="30"/>
  <c r="I27" i="30"/>
  <c r="J27" i="30"/>
  <c r="K27" i="30"/>
  <c r="I28" i="30"/>
  <c r="J28" i="30"/>
  <c r="K28" i="30"/>
  <c r="I29" i="30"/>
  <c r="J29" i="30"/>
  <c r="K29" i="30"/>
  <c r="I30" i="30"/>
  <c r="J30" i="30"/>
  <c r="K30" i="30"/>
  <c r="I31" i="30"/>
  <c r="J31" i="30"/>
  <c r="K31" i="30"/>
  <c r="AB12" i="30"/>
  <c r="Z12" i="30"/>
  <c r="I12" i="30" s="1"/>
  <c r="F25" i="43"/>
  <c r="AP48" i="42"/>
  <c r="AO48" i="42"/>
  <c r="AN48" i="42"/>
  <c r="AM48" i="42"/>
  <c r="AL48" i="42"/>
  <c r="AK48" i="42"/>
  <c r="AP47" i="42"/>
  <c r="AO47" i="42"/>
  <c r="AN47" i="42"/>
  <c r="AM47" i="42"/>
  <c r="AL47" i="42"/>
  <c r="AK47" i="42"/>
  <c r="AP46" i="42"/>
  <c r="AO46" i="42"/>
  <c r="AN46" i="42"/>
  <c r="AM46" i="42"/>
  <c r="AL46" i="42"/>
  <c r="AK46" i="42"/>
  <c r="AP45" i="42"/>
  <c r="AO45" i="42"/>
  <c r="AN45" i="42"/>
  <c r="AM45" i="42"/>
  <c r="AL45" i="42"/>
  <c r="AK45" i="42"/>
  <c r="AP44" i="42"/>
  <c r="AO44" i="42"/>
  <c r="AN44" i="42"/>
  <c r="AM44" i="42"/>
  <c r="AL44" i="42"/>
  <c r="AK44" i="42"/>
  <c r="AP39" i="42"/>
  <c r="AO39" i="42"/>
  <c r="AN39" i="42"/>
  <c r="AM39" i="42"/>
  <c r="AL39" i="42"/>
  <c r="AK39" i="42"/>
  <c r="AP38" i="42"/>
  <c r="AO38" i="42"/>
  <c r="AN38" i="42"/>
  <c r="AM38" i="42"/>
  <c r="AL38" i="42"/>
  <c r="AK38" i="42"/>
  <c r="AP37" i="42"/>
  <c r="AO37" i="42"/>
  <c r="AN37" i="42"/>
  <c r="AM37" i="42"/>
  <c r="AL37" i="42"/>
  <c r="AK37" i="42"/>
  <c r="AP36" i="42"/>
  <c r="AO36" i="42"/>
  <c r="AN36" i="42"/>
  <c r="AM36" i="42"/>
  <c r="AL36" i="42"/>
  <c r="AK36" i="42"/>
  <c r="AP35" i="42"/>
  <c r="AO35" i="42"/>
  <c r="AN35" i="42"/>
  <c r="AM35" i="42"/>
  <c r="AL35" i="42"/>
  <c r="AK35" i="42"/>
  <c r="AP33" i="42"/>
  <c r="AO33" i="42"/>
  <c r="AN33" i="42"/>
  <c r="AM33" i="42"/>
  <c r="AL33" i="42"/>
  <c r="AK33" i="42"/>
  <c r="AP32" i="42"/>
  <c r="AO32" i="42"/>
  <c r="AN32" i="42"/>
  <c r="AM32" i="42"/>
  <c r="AL32" i="42"/>
  <c r="AK32" i="42"/>
  <c r="AP31" i="42"/>
  <c r="AO31" i="42"/>
  <c r="AN31" i="42"/>
  <c r="AM31" i="42"/>
  <c r="AL31" i="42"/>
  <c r="AK31" i="42"/>
  <c r="AP30" i="42"/>
  <c r="AO30" i="42"/>
  <c r="AN30" i="42"/>
  <c r="AM30" i="42"/>
  <c r="AL30" i="42"/>
  <c r="AK30" i="42"/>
  <c r="AP29" i="42"/>
  <c r="AO29" i="42"/>
  <c r="AN29" i="42"/>
  <c r="AM29" i="42"/>
  <c r="AL29" i="42"/>
  <c r="AK29" i="42"/>
  <c r="AP28" i="42"/>
  <c r="AO28" i="42"/>
  <c r="AN28" i="42"/>
  <c r="AM28" i="42"/>
  <c r="AL28" i="42"/>
  <c r="AK28" i="42"/>
  <c r="AP16" i="42"/>
  <c r="AO16" i="42"/>
  <c r="AN16" i="42"/>
  <c r="AM16" i="42"/>
  <c r="AL16" i="42"/>
  <c r="AK16" i="42"/>
  <c r="AP15" i="42"/>
  <c r="AO15" i="42"/>
  <c r="AN15" i="42"/>
  <c r="AM15" i="42"/>
  <c r="AL15" i="42"/>
  <c r="AK15" i="42"/>
  <c r="AP14" i="42"/>
  <c r="AO14" i="42"/>
  <c r="AN14" i="42"/>
  <c r="AM14" i="42"/>
  <c r="AL14" i="42"/>
  <c r="AK14" i="42"/>
  <c r="AP13" i="42"/>
  <c r="AO13" i="42"/>
  <c r="AN13" i="42"/>
  <c r="AM13" i="42"/>
  <c r="AL13" i="42"/>
  <c r="AK13" i="42"/>
  <c r="AP12" i="42"/>
  <c r="AO12" i="42"/>
  <c r="AN12" i="42"/>
  <c r="AM12" i="42"/>
  <c r="AL12" i="42"/>
  <c r="AK12" i="42"/>
  <c r="AJ28" i="42"/>
  <c r="AJ29" i="42"/>
  <c r="AJ30" i="42"/>
  <c r="AJ31" i="42"/>
  <c r="AJ32" i="42"/>
  <c r="AJ33" i="42"/>
  <c r="AC35" i="42"/>
  <c r="AC36" i="42"/>
  <c r="AC37" i="42"/>
  <c r="AC12" i="42"/>
  <c r="AC13" i="42"/>
  <c r="AC14" i="42"/>
  <c r="AC28" i="42"/>
  <c r="AC29" i="42"/>
  <c r="AC30" i="42"/>
  <c r="AI48" i="42"/>
  <c r="AH48" i="42"/>
  <c r="AG48" i="42"/>
  <c r="AF48" i="42"/>
  <c r="AE48" i="42"/>
  <c r="AD48" i="42"/>
  <c r="AI47" i="42"/>
  <c r="AH47" i="42"/>
  <c r="AG47" i="42"/>
  <c r="AF47" i="42"/>
  <c r="AE47" i="42"/>
  <c r="AD47" i="42"/>
  <c r="AI46" i="42"/>
  <c r="AH46" i="42"/>
  <c r="AG46" i="42"/>
  <c r="AF46" i="42"/>
  <c r="AE46" i="42"/>
  <c r="AD46" i="42"/>
  <c r="AI45" i="42"/>
  <c r="AH45" i="42"/>
  <c r="AG45" i="42"/>
  <c r="AF45" i="42"/>
  <c r="AE45" i="42"/>
  <c r="AD45" i="42"/>
  <c r="AI44" i="42"/>
  <c r="AH44" i="42"/>
  <c r="AG44" i="42"/>
  <c r="AF44" i="42"/>
  <c r="AE44" i="42"/>
  <c r="AD44" i="42"/>
  <c r="AI37" i="42"/>
  <c r="AH37" i="42"/>
  <c r="AG37" i="42"/>
  <c r="AF37" i="42"/>
  <c r="AE37" i="42"/>
  <c r="AD37" i="42"/>
  <c r="AI36" i="42"/>
  <c r="AH36" i="42"/>
  <c r="AG36" i="42"/>
  <c r="AF36" i="42"/>
  <c r="AE36" i="42"/>
  <c r="AD36" i="42"/>
  <c r="AI35" i="42"/>
  <c r="AH35" i="42"/>
  <c r="AG35" i="42"/>
  <c r="AF35" i="42"/>
  <c r="AE35" i="42"/>
  <c r="AD35" i="42"/>
  <c r="AI33" i="42"/>
  <c r="AH33" i="42"/>
  <c r="AG33" i="42"/>
  <c r="AF33" i="42"/>
  <c r="AE33" i="42"/>
  <c r="AD33" i="42"/>
  <c r="AI32" i="42"/>
  <c r="AH32" i="42"/>
  <c r="AG32" i="42"/>
  <c r="AF32" i="42"/>
  <c r="AE32" i="42"/>
  <c r="AD32" i="42"/>
  <c r="AI31" i="42"/>
  <c r="AH31" i="42"/>
  <c r="AG31" i="42"/>
  <c r="AF31" i="42"/>
  <c r="AE31" i="42"/>
  <c r="AD31" i="42"/>
  <c r="AI30" i="42"/>
  <c r="AH30" i="42"/>
  <c r="AG30" i="42"/>
  <c r="AF30" i="42"/>
  <c r="AE30" i="42"/>
  <c r="AD30" i="42"/>
  <c r="AI29" i="42"/>
  <c r="AH29" i="42"/>
  <c r="AG29" i="42"/>
  <c r="AF29" i="42"/>
  <c r="AE29" i="42"/>
  <c r="AD29" i="42"/>
  <c r="AI28" i="42"/>
  <c r="AH28" i="42"/>
  <c r="AG28" i="42"/>
  <c r="AF28" i="42"/>
  <c r="AE28" i="42"/>
  <c r="AD28" i="42"/>
  <c r="AD12" i="42"/>
  <c r="AE12" i="42"/>
  <c r="AF12" i="42"/>
  <c r="AG12" i="42"/>
  <c r="AH12" i="42"/>
  <c r="AI12" i="42"/>
  <c r="AD13" i="42"/>
  <c r="AE13" i="42"/>
  <c r="AF13" i="42"/>
  <c r="AG13" i="42"/>
  <c r="AH13" i="42"/>
  <c r="AI13" i="42"/>
  <c r="AD14" i="42"/>
  <c r="AE14" i="42"/>
  <c r="AF14" i="42"/>
  <c r="AG14" i="42"/>
  <c r="AH14" i="42"/>
  <c r="AI14" i="42"/>
  <c r="AD15" i="42"/>
  <c r="AE15" i="42"/>
  <c r="AF15" i="42"/>
  <c r="AG15" i="42"/>
  <c r="AH15" i="42"/>
  <c r="AI15" i="42"/>
  <c r="AD16" i="42"/>
  <c r="AE16" i="42"/>
  <c r="AF16" i="42"/>
  <c r="AG16" i="42"/>
  <c r="AH16" i="42"/>
  <c r="AI16" i="42"/>
  <c r="AB48" i="42"/>
  <c r="AA48" i="42"/>
  <c r="Z48" i="42"/>
  <c r="AW48" i="42" s="1"/>
  <c r="Y48" i="42"/>
  <c r="X48" i="42"/>
  <c r="AV48" i="42" s="1"/>
  <c r="W48" i="42"/>
  <c r="AB47" i="42"/>
  <c r="AA47" i="42"/>
  <c r="Z47" i="42"/>
  <c r="AW47" i="42" s="1"/>
  <c r="Y47" i="42"/>
  <c r="X47" i="42"/>
  <c r="AV47" i="42" s="1"/>
  <c r="W47" i="42"/>
  <c r="AB33" i="42"/>
  <c r="AA33" i="42"/>
  <c r="Z33" i="42"/>
  <c r="AW33" i="42" s="1"/>
  <c r="Y33" i="42"/>
  <c r="X33" i="42"/>
  <c r="AV33" i="42" s="1"/>
  <c r="W33" i="42"/>
  <c r="AB32" i="42"/>
  <c r="AA32" i="42"/>
  <c r="Z32" i="42"/>
  <c r="AW32" i="42" s="1"/>
  <c r="Y32" i="42"/>
  <c r="X32" i="42"/>
  <c r="AV32" i="42" s="1"/>
  <c r="W32" i="42"/>
  <c r="AB31" i="42"/>
  <c r="AA31" i="42"/>
  <c r="Z31" i="42"/>
  <c r="AW31" i="42" s="1"/>
  <c r="Y31" i="42"/>
  <c r="X31" i="42"/>
  <c r="AV31" i="42" s="1"/>
  <c r="W31" i="42"/>
  <c r="AB30" i="42"/>
  <c r="AA30" i="42"/>
  <c r="Z30" i="42"/>
  <c r="AW30" i="42" s="1"/>
  <c r="Y30" i="42"/>
  <c r="X30" i="42"/>
  <c r="AV30" i="42" s="1"/>
  <c r="W30" i="42"/>
  <c r="AB29" i="42"/>
  <c r="AA29" i="42"/>
  <c r="Z29" i="42"/>
  <c r="AW29" i="42" s="1"/>
  <c r="Y29" i="42"/>
  <c r="X29" i="42"/>
  <c r="AV29" i="42" s="1"/>
  <c r="W29" i="42"/>
  <c r="AB28" i="42"/>
  <c r="AA28" i="42"/>
  <c r="Z28" i="42"/>
  <c r="AW28" i="42" s="1"/>
  <c r="Y28" i="42"/>
  <c r="X28" i="42"/>
  <c r="AV28" i="42" s="1"/>
  <c r="W28" i="42"/>
  <c r="AB25" i="42"/>
  <c r="AA25" i="42"/>
  <c r="Z25" i="42"/>
  <c r="Y25" i="42"/>
  <c r="X25" i="42"/>
  <c r="W25" i="42"/>
  <c r="AB24" i="42"/>
  <c r="AA24" i="42"/>
  <c r="Z24" i="42"/>
  <c r="Y24" i="42"/>
  <c r="X24" i="42"/>
  <c r="W24" i="42"/>
  <c r="AB21" i="42"/>
  <c r="AA21" i="42"/>
  <c r="Z21" i="42"/>
  <c r="Y21" i="42"/>
  <c r="X21" i="42"/>
  <c r="W21" i="42"/>
  <c r="AB20" i="42"/>
  <c r="AA20" i="42"/>
  <c r="Z20" i="42"/>
  <c r="Y20" i="42"/>
  <c r="X20" i="42"/>
  <c r="W20" i="42"/>
  <c r="AB19" i="42"/>
  <c r="AA19" i="42"/>
  <c r="Z19" i="42"/>
  <c r="Y19" i="42"/>
  <c r="X19" i="42"/>
  <c r="W19" i="42"/>
  <c r="AB18" i="42"/>
  <c r="AA18" i="42"/>
  <c r="Z18" i="42"/>
  <c r="Y18" i="42"/>
  <c r="X18" i="42"/>
  <c r="W18" i="42"/>
  <c r="W12" i="42"/>
  <c r="X12" i="42"/>
  <c r="Y12" i="42"/>
  <c r="Z12" i="42"/>
  <c r="AA12" i="42"/>
  <c r="AB12" i="42"/>
  <c r="W13" i="42"/>
  <c r="X13" i="42"/>
  <c r="AV13" i="42" s="1"/>
  <c r="Y13" i="42"/>
  <c r="Z13" i="42"/>
  <c r="AW13" i="42" s="1"/>
  <c r="AA13" i="42"/>
  <c r="AB13" i="42"/>
  <c r="W14" i="42"/>
  <c r="X14" i="42"/>
  <c r="AV14" i="42" s="1"/>
  <c r="Y14" i="42"/>
  <c r="Z14" i="42"/>
  <c r="AW14" i="42" s="1"/>
  <c r="AA14" i="42"/>
  <c r="AB14" i="42"/>
  <c r="W15" i="42"/>
  <c r="X15" i="42"/>
  <c r="AV15" i="42" s="1"/>
  <c r="Y15" i="42"/>
  <c r="Z15" i="42"/>
  <c r="AW15" i="42" s="1"/>
  <c r="AA15" i="42"/>
  <c r="AB15" i="42"/>
  <c r="W16" i="42"/>
  <c r="X16" i="42"/>
  <c r="AV16" i="42" s="1"/>
  <c r="Y16" i="42"/>
  <c r="Z16" i="42"/>
  <c r="AW16" i="42" s="1"/>
  <c r="AA16" i="42"/>
  <c r="AB16" i="42"/>
  <c r="V33" i="42"/>
  <c r="AU33" i="42" s="1"/>
  <c r="V32" i="42"/>
  <c r="AU32" i="42" s="1"/>
  <c r="V31" i="42"/>
  <c r="AU31" i="42" s="1"/>
  <c r="V30" i="42"/>
  <c r="AU30" i="42" s="1"/>
  <c r="V29" i="42"/>
  <c r="AU29" i="42" s="1"/>
  <c r="V28" i="42"/>
  <c r="AU28" i="42" s="1"/>
  <c r="V25" i="42"/>
  <c r="V24" i="42"/>
  <c r="V21" i="42"/>
  <c r="V20" i="42"/>
  <c r="V19" i="42"/>
  <c r="V18" i="42"/>
  <c r="V12" i="42"/>
  <c r="V13" i="42"/>
  <c r="AU13" i="42" s="1"/>
  <c r="V14" i="42"/>
  <c r="AU14" i="42" s="1"/>
  <c r="V15" i="42"/>
  <c r="AU15" i="42" s="1"/>
  <c r="V16" i="42"/>
  <c r="AU16" i="42" s="1"/>
  <c r="G15" i="43" l="1"/>
  <c r="G14" i="43" s="1"/>
  <c r="J41" i="29"/>
  <c r="J39" i="29"/>
  <c r="I39" i="29"/>
  <c r="I40" i="29"/>
  <c r="J38" i="29"/>
  <c r="I41" i="29"/>
  <c r="I38" i="29"/>
  <c r="J40" i="29"/>
  <c r="AI55" i="44"/>
  <c r="BN33" i="29"/>
  <c r="BN59" i="29" s="1"/>
  <c r="BP33" i="29"/>
  <c r="BF56" i="44" s="1"/>
  <c r="J46" i="29"/>
  <c r="G58" i="44" s="1"/>
  <c r="BO33" i="29"/>
  <c r="BE56" i="44" s="1"/>
  <c r="BG55" i="44"/>
  <c r="AV12" i="44"/>
  <c r="BI12" i="44"/>
  <c r="BJ12" i="44"/>
  <c r="BH19" i="29"/>
  <c r="AZ12" i="44"/>
  <c r="BP19" i="29"/>
  <c r="BA12" i="44"/>
  <c r="BF33" i="29"/>
  <c r="BS33" i="29"/>
  <c r="BT33" i="29"/>
  <c r="AX12" i="44"/>
  <c r="BR33" i="29"/>
  <c r="BB12" i="44"/>
  <c r="BG33" i="29"/>
  <c r="BD12" i="44"/>
  <c r="BH33" i="29"/>
  <c r="AX56" i="44" s="1"/>
  <c r="BD56" i="44"/>
  <c r="AW12" i="44"/>
  <c r="BE12" i="44"/>
  <c r="BJ33" i="29"/>
  <c r="BF12" i="44"/>
  <c r="BK33" i="29"/>
  <c r="BH12" i="44"/>
  <c r="BL33" i="29"/>
  <c r="J52" i="29"/>
  <c r="G59" i="44" s="1"/>
  <c r="BB13" i="44"/>
  <c r="BH13" i="44"/>
  <c r="BI13" i="44"/>
  <c r="BE13" i="44"/>
  <c r="BC13" i="44" s="1"/>
  <c r="AW13" i="44"/>
  <c r="AX13" i="44"/>
  <c r="BF13" i="44"/>
  <c r="G67" i="44"/>
  <c r="AV13" i="44"/>
  <c r="AU13" i="44" s="1"/>
  <c r="AZ13" i="44"/>
  <c r="AY13" i="44" s="1"/>
  <c r="BD13" i="44"/>
  <c r="BA13" i="44"/>
  <c r="BE21" i="44"/>
  <c r="BD21" i="44"/>
  <c r="BH21" i="44"/>
  <c r="J72" i="37"/>
  <c r="G31" i="44" s="1"/>
  <c r="J61" i="37"/>
  <c r="G30" i="44" s="1"/>
  <c r="AU43" i="44"/>
  <c r="BA21" i="44"/>
  <c r="J38" i="37"/>
  <c r="G27" i="44" s="1"/>
  <c r="BI21" i="44"/>
  <c r="J17" i="37"/>
  <c r="G23" i="44" s="1"/>
  <c r="AW21" i="44"/>
  <c r="AV21" i="44"/>
  <c r="J23" i="37"/>
  <c r="G24" i="44" s="1"/>
  <c r="BJ21" i="44"/>
  <c r="J8" i="37"/>
  <c r="G22" i="44" s="1"/>
  <c r="AZ21" i="44"/>
  <c r="J32" i="37"/>
  <c r="G26" i="44" s="1"/>
  <c r="BB21" i="44"/>
  <c r="J54" i="37"/>
  <c r="G29" i="44" s="1"/>
  <c r="J27" i="37"/>
  <c r="G25" i="44" s="1"/>
  <c r="BF21" i="44"/>
  <c r="AY43" i="44"/>
  <c r="BC43" i="44"/>
  <c r="BG43" i="44"/>
  <c r="AO27" i="43"/>
  <c r="AN27" i="43"/>
  <c r="AP27" i="43"/>
  <c r="AQ27" i="43"/>
  <c r="AR27" i="43"/>
  <c r="AS27" i="43"/>
  <c r="AT27" i="43"/>
  <c r="AU27" i="43"/>
  <c r="AL27" i="43"/>
  <c r="AV27" i="43"/>
  <c r="AM27" i="43"/>
  <c r="J71" i="19"/>
  <c r="BI46" i="44"/>
  <c r="BC65" i="44"/>
  <c r="AY65" i="44"/>
  <c r="J80" i="19"/>
  <c r="AO37" i="43"/>
  <c r="AP37" i="43"/>
  <c r="J72" i="19"/>
  <c r="AQ37" i="43"/>
  <c r="J73" i="19"/>
  <c r="J101" i="19"/>
  <c r="G37" i="43" s="1"/>
  <c r="BG65" i="44"/>
  <c r="AU65" i="44"/>
  <c r="J74" i="19"/>
  <c r="G65" i="44"/>
  <c r="J76" i="19"/>
  <c r="J75" i="19"/>
  <c r="AV30" i="43"/>
  <c r="AR37" i="43"/>
  <c r="AS37" i="43"/>
  <c r="AT37" i="43"/>
  <c r="AU37" i="43"/>
  <c r="AL37" i="43"/>
  <c r="AV37" i="43"/>
  <c r="AM37" i="43"/>
  <c r="AW37" i="43"/>
  <c r="AN37" i="43"/>
  <c r="I32" i="28"/>
  <c r="G40" i="43"/>
  <c r="G68" i="44"/>
  <c r="AM10" i="43"/>
  <c r="AN10" i="43"/>
  <c r="K12" i="30"/>
  <c r="J12" i="30"/>
  <c r="AO10" i="43"/>
  <c r="AP10" i="43"/>
  <c r="AQ10" i="43"/>
  <c r="AR10" i="43"/>
  <c r="BV14" i="30"/>
  <c r="L22" i="30"/>
  <c r="L12" i="30"/>
  <c r="AL10" i="43"/>
  <c r="AV10" i="43"/>
  <c r="G39" i="43"/>
  <c r="AS10" i="43"/>
  <c r="AT10" i="43"/>
  <c r="BV33" i="30"/>
  <c r="AU10" i="43"/>
  <c r="AP9" i="43"/>
  <c r="AQ9" i="43"/>
  <c r="H68" i="29"/>
  <c r="J35" i="29"/>
  <c r="J36" i="29"/>
  <c r="J72" i="29"/>
  <c r="J14" i="29"/>
  <c r="AS9" i="43"/>
  <c r="J37" i="29"/>
  <c r="J34" i="29"/>
  <c r="BO75" i="29"/>
  <c r="J68" i="29"/>
  <c r="AR9" i="43"/>
  <c r="I68" i="29"/>
  <c r="AU9" i="43"/>
  <c r="AL9" i="43"/>
  <c r="AV9" i="43"/>
  <c r="AT9" i="43"/>
  <c r="AM9" i="43"/>
  <c r="AW9" i="43"/>
  <c r="J71" i="29"/>
  <c r="AN9" i="43"/>
  <c r="J70" i="29"/>
  <c r="AO9" i="43"/>
  <c r="AN18" i="43"/>
  <c r="AT18" i="43"/>
  <c r="AU18" i="43"/>
  <c r="AV18" i="43"/>
  <c r="AO18" i="43"/>
  <c r="AP18" i="43"/>
  <c r="AQ18" i="43"/>
  <c r="AR18" i="43"/>
  <c r="AS18" i="43"/>
  <c r="AL18" i="43"/>
  <c r="AM18" i="43"/>
  <c r="AW18" i="43"/>
  <c r="AZ35" i="33"/>
  <c r="BF8" i="28"/>
  <c r="BA35" i="33"/>
  <c r="BC35" i="33"/>
  <c r="AV35" i="33"/>
  <c r="P35" i="33"/>
  <c r="AW35" i="33"/>
  <c r="I22" i="28"/>
  <c r="I8" i="28"/>
  <c r="I12" i="28" s="1"/>
  <c r="G14" i="44" s="1"/>
  <c r="BI33" i="30"/>
  <c r="J58" i="41"/>
  <c r="AW23" i="34"/>
  <c r="AZ23" i="34"/>
  <c r="BD23" i="34"/>
  <c r="BR19" i="28" s="1"/>
  <c r="BC23" i="34"/>
  <c r="BQ19" i="28" s="1"/>
  <c r="AT23" i="34"/>
  <c r="BE19" i="28" s="1"/>
  <c r="AX23" i="34"/>
  <c r="BJ19" i="28" s="1"/>
  <c r="AY23" i="34"/>
  <c r="AY35" i="34" s="1"/>
  <c r="BA35" i="34"/>
  <c r="AV23" i="34"/>
  <c r="AV35" i="34" s="1"/>
  <c r="AU23" i="34"/>
  <c r="BF19" i="28" s="1"/>
  <c r="BE23" i="34"/>
  <c r="BS19" i="28" s="1"/>
  <c r="AU14" i="34"/>
  <c r="BF9" i="28" s="1"/>
  <c r="BD14" i="34"/>
  <c r="AT14" i="34"/>
  <c r="BC14" i="34"/>
  <c r="BC35" i="34" s="1"/>
  <c r="BN9" i="28"/>
  <c r="BB14" i="34"/>
  <c r="BO9" i="28" s="1"/>
  <c r="BR9" i="28"/>
  <c r="BG19" i="28"/>
  <c r="BI19" i="28"/>
  <c r="AW35" i="34"/>
  <c r="BM19" i="28"/>
  <c r="AZ35" i="34"/>
  <c r="BK19" i="28"/>
  <c r="BU33" i="30"/>
  <c r="L21" i="30"/>
  <c r="P35" i="34"/>
  <c r="BQ33" i="30"/>
  <c r="BQ44" i="30"/>
  <c r="BG32" i="28"/>
  <c r="BR33" i="30"/>
  <c r="BR44" i="30"/>
  <c r="BP75" i="29"/>
  <c r="BN33" i="30"/>
  <c r="BN44" i="30"/>
  <c r="BP33" i="30"/>
  <c r="BP44" i="30"/>
  <c r="BM18" i="28"/>
  <c r="BN18" i="28"/>
  <c r="AX35" i="33"/>
  <c r="AY35" i="33"/>
  <c r="BT33" i="30"/>
  <c r="BQ8" i="28"/>
  <c r="BQ32" i="28"/>
  <c r="AT35" i="33"/>
  <c r="BD35" i="33"/>
  <c r="BH33" i="30"/>
  <c r="BB35" i="33"/>
  <c r="BO32" i="28"/>
  <c r="BL33" i="30"/>
  <c r="BJ44" i="30"/>
  <c r="L20" i="30"/>
  <c r="BM33" i="30"/>
  <c r="BL44" i="30"/>
  <c r="BN32" i="28"/>
  <c r="BI32" i="28"/>
  <c r="L9" i="30"/>
  <c r="BM32" i="28"/>
  <c r="J65" i="29"/>
  <c r="BU44" i="30"/>
  <c r="BT75" i="29"/>
  <c r="BV44" i="30"/>
  <c r="BJ33" i="30"/>
  <c r="BM44" i="30"/>
  <c r="AT29" i="20"/>
  <c r="BE27" i="28" s="1"/>
  <c r="BE32" i="28" s="1"/>
  <c r="BF32" i="28"/>
  <c r="BR32" i="28"/>
  <c r="BJ32" i="28"/>
  <c r="BK32" i="28"/>
  <c r="BS32" i="28"/>
  <c r="BG75" i="29"/>
  <c r="BR75" i="29"/>
  <c r="BI44" i="30"/>
  <c r="L19" i="30"/>
  <c r="BT44" i="30"/>
  <c r="BH44" i="30"/>
  <c r="BL75" i="29"/>
  <c r="BN75" i="29"/>
  <c r="BS75" i="29"/>
  <c r="BH75" i="29"/>
  <c r="BJ75" i="29"/>
  <c r="BK75" i="29"/>
  <c r="BF75" i="29"/>
  <c r="T8" i="42"/>
  <c r="T50" i="42" s="1"/>
  <c r="R33" i="42"/>
  <c r="AS33" i="42" s="1"/>
  <c r="R32" i="42"/>
  <c r="AS32" i="42" s="1"/>
  <c r="R31" i="42"/>
  <c r="AS31" i="42" s="1"/>
  <c r="R30" i="42"/>
  <c r="AS30" i="42" s="1"/>
  <c r="R29" i="42"/>
  <c r="AS29" i="42" s="1"/>
  <c r="R28" i="42"/>
  <c r="AS28" i="42" s="1"/>
  <c r="P33" i="42"/>
  <c r="AR33" i="42" s="1"/>
  <c r="P32" i="42"/>
  <c r="AR32" i="42" s="1"/>
  <c r="P31" i="42"/>
  <c r="AR31" i="42" s="1"/>
  <c r="P30" i="42"/>
  <c r="AR30" i="42" s="1"/>
  <c r="P29" i="42"/>
  <c r="AR29" i="42" s="1"/>
  <c r="P28" i="42"/>
  <c r="AR28" i="42" s="1"/>
  <c r="N33" i="42"/>
  <c r="N32" i="42"/>
  <c r="N31" i="42"/>
  <c r="N30" i="42"/>
  <c r="N29" i="42"/>
  <c r="N28" i="42"/>
  <c r="L28" i="42"/>
  <c r="L29" i="42"/>
  <c r="L30" i="42"/>
  <c r="L31" i="42"/>
  <c r="L32" i="42"/>
  <c r="L33" i="42"/>
  <c r="R12" i="42"/>
  <c r="R13" i="42"/>
  <c r="AS13" i="42" s="1"/>
  <c r="R14" i="42"/>
  <c r="AS14" i="42" s="1"/>
  <c r="R15" i="42"/>
  <c r="AS15" i="42" s="1"/>
  <c r="R16" i="42"/>
  <c r="AS16" i="42" s="1"/>
  <c r="P12" i="42"/>
  <c r="P13" i="42"/>
  <c r="AR13" i="42" s="1"/>
  <c r="P14" i="42"/>
  <c r="AR14" i="42" s="1"/>
  <c r="P15" i="42"/>
  <c r="AR15" i="42" s="1"/>
  <c r="P16" i="42"/>
  <c r="AR16" i="42" s="1"/>
  <c r="N12" i="42"/>
  <c r="N13" i="42"/>
  <c r="N14" i="42"/>
  <c r="N15" i="42"/>
  <c r="N16" i="42"/>
  <c r="L12" i="42"/>
  <c r="L13" i="42"/>
  <c r="L14" i="42"/>
  <c r="L15" i="42"/>
  <c r="L16" i="42"/>
  <c r="J12" i="42"/>
  <c r="J13" i="42"/>
  <c r="J14" i="42"/>
  <c r="J15" i="42"/>
  <c r="E23" i="29"/>
  <c r="AZ23" i="29" s="1"/>
  <c r="I23" i="29" s="1"/>
  <c r="E22" i="29"/>
  <c r="AR22" i="29" s="1"/>
  <c r="I22" i="29" s="1"/>
  <c r="AG21" i="34"/>
  <c r="AF21" i="34"/>
  <c r="AE21" i="34"/>
  <c r="AD21" i="34"/>
  <c r="AG20" i="34"/>
  <c r="AF20" i="34"/>
  <c r="AE20" i="34"/>
  <c r="AD20" i="34"/>
  <c r="G10" i="34"/>
  <c r="D15" i="43"/>
  <c r="D14" i="43" s="1"/>
  <c r="J5" i="43"/>
  <c r="X11" i="40"/>
  <c r="W11" i="40"/>
  <c r="G11" i="40" s="1"/>
  <c r="Q92" i="19"/>
  <c r="Q101" i="19" s="1"/>
  <c r="M101" i="19"/>
  <c r="J41" i="43"/>
  <c r="J40" i="43"/>
  <c r="J39" i="43"/>
  <c r="J38" i="43"/>
  <c r="F42" i="30"/>
  <c r="BF41" i="30"/>
  <c r="BE41" i="30"/>
  <c r="BD41" i="30"/>
  <c r="BB41" i="30"/>
  <c r="BA41" i="30"/>
  <c r="AZ41" i="30"/>
  <c r="AX41" i="30"/>
  <c r="AW41" i="30"/>
  <c r="AV41" i="30"/>
  <c r="AT41" i="30"/>
  <c r="AS41" i="30"/>
  <c r="AR41" i="30"/>
  <c r="AP41" i="30"/>
  <c r="AO41" i="30"/>
  <c r="AN41" i="30"/>
  <c r="AL41" i="30"/>
  <c r="AK41" i="30"/>
  <c r="AJ41" i="30"/>
  <c r="AH41" i="30"/>
  <c r="AG41" i="30"/>
  <c r="AF41" i="30"/>
  <c r="AD41" i="30"/>
  <c r="AC41" i="30"/>
  <c r="AB41" i="30"/>
  <c r="Z41" i="30"/>
  <c r="Y41" i="30"/>
  <c r="X41" i="30"/>
  <c r="F41" i="30"/>
  <c r="BF40" i="30"/>
  <c r="BE40" i="30"/>
  <c r="BD40" i="30"/>
  <c r="BB40" i="30"/>
  <c r="BA40" i="30"/>
  <c r="AZ40" i="30"/>
  <c r="AX40" i="30"/>
  <c r="AW40" i="30"/>
  <c r="AV40" i="30"/>
  <c r="AT40" i="30"/>
  <c r="AS40" i="30"/>
  <c r="AR40" i="30"/>
  <c r="AP40" i="30"/>
  <c r="AO40" i="30"/>
  <c r="AN40" i="30"/>
  <c r="AL40" i="30"/>
  <c r="AK40" i="30"/>
  <c r="AJ40" i="30"/>
  <c r="AH40" i="30"/>
  <c r="AG40" i="30"/>
  <c r="AF40" i="30"/>
  <c r="AD40" i="30"/>
  <c r="AC40" i="30"/>
  <c r="AB40" i="30"/>
  <c r="Z40" i="30"/>
  <c r="Y40" i="30"/>
  <c r="X40" i="30"/>
  <c r="F40" i="30"/>
  <c r="BF39" i="30"/>
  <c r="BE39" i="30"/>
  <c r="BD39" i="30"/>
  <c r="BB39" i="30"/>
  <c r="BA39" i="30"/>
  <c r="AZ39" i="30"/>
  <c r="AX39" i="30"/>
  <c r="AW39" i="30"/>
  <c r="AV39" i="30"/>
  <c r="AT39" i="30"/>
  <c r="AS39" i="30"/>
  <c r="AR39" i="30"/>
  <c r="AP39" i="30"/>
  <c r="AO39" i="30"/>
  <c r="AN39" i="30"/>
  <c r="AL39" i="30"/>
  <c r="AK39" i="30"/>
  <c r="AJ39" i="30"/>
  <c r="AH39" i="30"/>
  <c r="AG39" i="30"/>
  <c r="AF39" i="30"/>
  <c r="AD39" i="30"/>
  <c r="AC39" i="30"/>
  <c r="AB39" i="30"/>
  <c r="Z39" i="30"/>
  <c r="Y39" i="30"/>
  <c r="X39" i="30"/>
  <c r="BF38" i="30"/>
  <c r="BE38" i="30"/>
  <c r="BD38" i="30"/>
  <c r="BB38" i="30"/>
  <c r="BA38" i="30"/>
  <c r="AZ38" i="30"/>
  <c r="AX38" i="30"/>
  <c r="AW38" i="30"/>
  <c r="AV38" i="30"/>
  <c r="AT38" i="30"/>
  <c r="AS38" i="30"/>
  <c r="AR38" i="30"/>
  <c r="AP38" i="30"/>
  <c r="AO38" i="30"/>
  <c r="AN38" i="30"/>
  <c r="AL38" i="30"/>
  <c r="AK38" i="30"/>
  <c r="AH38" i="30"/>
  <c r="AG38" i="30"/>
  <c r="AF38" i="30"/>
  <c r="AD38" i="30"/>
  <c r="AC38" i="30"/>
  <c r="AB38" i="30"/>
  <c r="Y38" i="30"/>
  <c r="X38" i="30"/>
  <c r="AM101" i="19"/>
  <c r="Z101" i="19"/>
  <c r="Y65" i="44" s="1"/>
  <c r="O101" i="19"/>
  <c r="N101" i="19"/>
  <c r="J65" i="44"/>
  <c r="J64" i="44" s="1"/>
  <c r="E101" i="19"/>
  <c r="I99" i="19"/>
  <c r="H99" i="19"/>
  <c r="G99" i="19"/>
  <c r="I98" i="19"/>
  <c r="H98" i="19"/>
  <c r="G98" i="19"/>
  <c r="I97" i="19"/>
  <c r="H97" i="19"/>
  <c r="G97" i="19"/>
  <c r="I96" i="19"/>
  <c r="H96" i="19"/>
  <c r="G96" i="19"/>
  <c r="I95" i="19"/>
  <c r="H95" i="19"/>
  <c r="G95" i="19"/>
  <c r="I94" i="19"/>
  <c r="H94" i="19"/>
  <c r="G94" i="19"/>
  <c r="I93" i="19"/>
  <c r="H93" i="19"/>
  <c r="G93" i="19"/>
  <c r="I92" i="19"/>
  <c r="G92" i="19"/>
  <c r="AQ101" i="19"/>
  <c r="AO101" i="19"/>
  <c r="AD101" i="19"/>
  <c r="AA101" i="19"/>
  <c r="AP101" i="19"/>
  <c r="AL101" i="19"/>
  <c r="AE101" i="19"/>
  <c r="AC101" i="19"/>
  <c r="Y101" i="19"/>
  <c r="R101" i="19"/>
  <c r="AU101" i="19"/>
  <c r="AT101" i="19"/>
  <c r="AS101" i="19"/>
  <c r="AK101" i="19"/>
  <c r="AI101" i="19"/>
  <c r="AH101" i="19"/>
  <c r="AG101" i="19"/>
  <c r="W101" i="19"/>
  <c r="V101" i="19"/>
  <c r="U101" i="19"/>
  <c r="S101" i="19"/>
  <c r="J34" i="43"/>
  <c r="J33" i="43"/>
  <c r="I36" i="43"/>
  <c r="J31" i="43"/>
  <c r="AK27" i="43"/>
  <c r="I29" i="43"/>
  <c r="I17" i="43"/>
  <c r="I14" i="43"/>
  <c r="AK15" i="43"/>
  <c r="AK14" i="43" s="1"/>
  <c r="K15" i="43"/>
  <c r="K14" i="43" s="1"/>
  <c r="L15" i="43"/>
  <c r="L14" i="43" s="1"/>
  <c r="M15" i="43"/>
  <c r="M14" i="43" s="1"/>
  <c r="N15" i="43"/>
  <c r="N14" i="43" s="1"/>
  <c r="O15" i="43"/>
  <c r="O14" i="43" s="1"/>
  <c r="P15" i="43"/>
  <c r="P14" i="43" s="1"/>
  <c r="Q15" i="43"/>
  <c r="Q14" i="43" s="1"/>
  <c r="R15" i="43"/>
  <c r="R14" i="43" s="1"/>
  <c r="S15" i="43"/>
  <c r="S14" i="43" s="1"/>
  <c r="T15" i="43"/>
  <c r="T14" i="43" s="1"/>
  <c r="U15" i="43"/>
  <c r="U14" i="43" s="1"/>
  <c r="V15" i="43"/>
  <c r="V14" i="43" s="1"/>
  <c r="W15" i="43"/>
  <c r="W14" i="43" s="1"/>
  <c r="X15" i="43"/>
  <c r="X14" i="43" s="1"/>
  <c r="Y15" i="43"/>
  <c r="Y14" i="43" s="1"/>
  <c r="Z15" i="43"/>
  <c r="Z14" i="43" s="1"/>
  <c r="AA15" i="43"/>
  <c r="AA14" i="43" s="1"/>
  <c r="AB15" i="43"/>
  <c r="AB14" i="43" s="1"/>
  <c r="AC15" i="43"/>
  <c r="AC14" i="43" s="1"/>
  <c r="AD15" i="43"/>
  <c r="AD14" i="43" s="1"/>
  <c r="AE15" i="43"/>
  <c r="AE14" i="43" s="1"/>
  <c r="AF15" i="43"/>
  <c r="AF14" i="43" s="1"/>
  <c r="AG15" i="43"/>
  <c r="AG14" i="43" s="1"/>
  <c r="AH15" i="43"/>
  <c r="AH14" i="43" s="1"/>
  <c r="AI15" i="43"/>
  <c r="AI14" i="43" s="1"/>
  <c r="AJ15" i="43"/>
  <c r="AJ14" i="43" s="1"/>
  <c r="J15" i="43"/>
  <c r="J14" i="43" s="1"/>
  <c r="O33" i="30"/>
  <c r="P33" i="30"/>
  <c r="Q33" i="30"/>
  <c r="R33" i="30"/>
  <c r="S33" i="30"/>
  <c r="T33" i="30"/>
  <c r="U33" i="30"/>
  <c r="N33" i="30"/>
  <c r="O14" i="30"/>
  <c r="P14" i="30"/>
  <c r="Q14" i="30"/>
  <c r="R14" i="30"/>
  <c r="S14" i="30"/>
  <c r="T14" i="30"/>
  <c r="U14" i="30"/>
  <c r="N14" i="30"/>
  <c r="J12" i="43"/>
  <c r="J11" i="43"/>
  <c r="J9" i="43"/>
  <c r="I7" i="43"/>
  <c r="B19" i="43"/>
  <c r="B18" i="43"/>
  <c r="B8" i="43"/>
  <c r="B30" i="43" s="1"/>
  <c r="B9" i="43"/>
  <c r="B31" i="43" s="1"/>
  <c r="B10" i="43"/>
  <c r="B32" i="43" s="1"/>
  <c r="B11" i="43"/>
  <c r="B33" i="43" s="1"/>
  <c r="B12" i="43"/>
  <c r="B34" i="43" s="1"/>
  <c r="B15" i="43"/>
  <c r="H22" i="42"/>
  <c r="H23" i="42"/>
  <c r="H24" i="42"/>
  <c r="H25" i="42"/>
  <c r="H26" i="42"/>
  <c r="H27" i="42"/>
  <c r="H21" i="42"/>
  <c r="H20" i="42"/>
  <c r="H19" i="42"/>
  <c r="H18" i="42"/>
  <c r="H44" i="42"/>
  <c r="BC44" i="42" s="1"/>
  <c r="H45" i="42"/>
  <c r="AZ45" i="42" s="1"/>
  <c r="H46" i="42"/>
  <c r="AZ46" i="42" s="1"/>
  <c r="H40" i="42"/>
  <c r="H41" i="42"/>
  <c r="H42" i="42"/>
  <c r="H43" i="42"/>
  <c r="H35" i="42"/>
  <c r="AY35" i="42" s="1"/>
  <c r="H36" i="42"/>
  <c r="AY36" i="42" s="1"/>
  <c r="H37" i="42"/>
  <c r="AZ37" i="42" s="1"/>
  <c r="H38" i="42"/>
  <c r="H39" i="42"/>
  <c r="AJ35" i="42"/>
  <c r="AJ36" i="42"/>
  <c r="AJ38" i="42"/>
  <c r="AJ39" i="42"/>
  <c r="H10" i="42"/>
  <c r="H11" i="42"/>
  <c r="H9" i="42"/>
  <c r="AJ48" i="42"/>
  <c r="AC48" i="42"/>
  <c r="V48" i="42"/>
  <c r="AU48" i="42" s="1"/>
  <c r="AJ47" i="42"/>
  <c r="AC47" i="42"/>
  <c r="V47" i="42"/>
  <c r="AU47" i="42" s="1"/>
  <c r="AJ46" i="42"/>
  <c r="AC46" i="42"/>
  <c r="AJ45" i="42"/>
  <c r="AC45" i="42"/>
  <c r="AJ44" i="42"/>
  <c r="AC44" i="42"/>
  <c r="AJ37" i="42"/>
  <c r="AC33" i="42"/>
  <c r="AJ16" i="42"/>
  <c r="AC16" i="42"/>
  <c r="AJ15" i="42"/>
  <c r="AC15" i="42"/>
  <c r="AJ14" i="42"/>
  <c r="AJ13" i="42"/>
  <c r="AJ12" i="42"/>
  <c r="AU58" i="41"/>
  <c r="AT58" i="41"/>
  <c r="AS58" i="41"/>
  <c r="AR58" i="41"/>
  <c r="AQ58" i="41"/>
  <c r="AP58" i="41"/>
  <c r="AO58" i="41"/>
  <c r="AN58" i="41"/>
  <c r="AM58" i="41"/>
  <c r="AL58" i="41"/>
  <c r="AK58" i="41"/>
  <c r="AJ58" i="41"/>
  <c r="AI58" i="41"/>
  <c r="AH58" i="41"/>
  <c r="AG58" i="41"/>
  <c r="AF58" i="41"/>
  <c r="AE58" i="41"/>
  <c r="AD58" i="41"/>
  <c r="AC58" i="41"/>
  <c r="AB58" i="41"/>
  <c r="AA58" i="41"/>
  <c r="Z58" i="41"/>
  <c r="Y58" i="41"/>
  <c r="X58" i="41"/>
  <c r="W58" i="41"/>
  <c r="V58" i="41"/>
  <c r="U58" i="41"/>
  <c r="T58" i="41"/>
  <c r="S58" i="41"/>
  <c r="R58" i="41"/>
  <c r="Q58" i="41"/>
  <c r="P58" i="41"/>
  <c r="O58" i="41"/>
  <c r="N58" i="41"/>
  <c r="M58" i="41"/>
  <c r="L58" i="41"/>
  <c r="I56" i="41"/>
  <c r="H56" i="41"/>
  <c r="G56" i="41"/>
  <c r="I55" i="41"/>
  <c r="H55" i="41"/>
  <c r="G55" i="41"/>
  <c r="I54" i="41"/>
  <c r="H54" i="41"/>
  <c r="G54" i="41"/>
  <c r="I53" i="41"/>
  <c r="H53" i="41"/>
  <c r="G53" i="41"/>
  <c r="I52" i="41"/>
  <c r="H52" i="41"/>
  <c r="G52" i="41"/>
  <c r="I51" i="41"/>
  <c r="H51" i="41"/>
  <c r="G51" i="41"/>
  <c r="I50" i="41"/>
  <c r="H50" i="41"/>
  <c r="G50" i="41"/>
  <c r="H48" i="41"/>
  <c r="G48" i="41"/>
  <c r="H47" i="41"/>
  <c r="G47" i="41"/>
  <c r="H46" i="41"/>
  <c r="G46" i="41"/>
  <c r="H45" i="41"/>
  <c r="G45" i="41"/>
  <c r="H44" i="41"/>
  <c r="G44" i="41"/>
  <c r="H43" i="41"/>
  <c r="G43" i="41"/>
  <c r="H42" i="41"/>
  <c r="G42" i="41"/>
  <c r="H41" i="41"/>
  <c r="G41" i="41"/>
  <c r="H40" i="41"/>
  <c r="G40" i="41"/>
  <c r="I39" i="41"/>
  <c r="H39" i="41"/>
  <c r="G39" i="41"/>
  <c r="I37" i="41"/>
  <c r="H37" i="41"/>
  <c r="G37" i="41"/>
  <c r="I36" i="41"/>
  <c r="H36" i="41"/>
  <c r="G36" i="41"/>
  <c r="I35" i="41"/>
  <c r="H35" i="41"/>
  <c r="G35" i="41"/>
  <c r="I34" i="41"/>
  <c r="H34" i="41"/>
  <c r="G34" i="41"/>
  <c r="I33" i="41"/>
  <c r="H33" i="41"/>
  <c r="G33" i="41"/>
  <c r="I32" i="41"/>
  <c r="H32" i="41"/>
  <c r="G32" i="41"/>
  <c r="I31" i="41"/>
  <c r="H31" i="41"/>
  <c r="G31" i="41"/>
  <c r="I30" i="41"/>
  <c r="H30" i="41"/>
  <c r="G30" i="41"/>
  <c r="I29" i="41"/>
  <c r="H29" i="41"/>
  <c r="G29" i="41"/>
  <c r="I28" i="41"/>
  <c r="H28" i="41"/>
  <c r="G28" i="41"/>
  <c r="I27" i="41"/>
  <c r="H27" i="41"/>
  <c r="G27" i="41"/>
  <c r="I26" i="41"/>
  <c r="H26" i="41"/>
  <c r="G26" i="41"/>
  <c r="I25" i="41"/>
  <c r="H25" i="41"/>
  <c r="G25" i="41"/>
  <c r="I24" i="41"/>
  <c r="H24" i="41"/>
  <c r="G24" i="41"/>
  <c r="I22" i="41"/>
  <c r="H22" i="41"/>
  <c r="G22" i="41"/>
  <c r="I21" i="41"/>
  <c r="H21" i="41"/>
  <c r="G21" i="41"/>
  <c r="I20" i="41"/>
  <c r="H20" i="41"/>
  <c r="G20" i="41"/>
  <c r="I19" i="41"/>
  <c r="H19" i="41"/>
  <c r="G19" i="41"/>
  <c r="I18" i="41"/>
  <c r="H18" i="41"/>
  <c r="G18" i="41"/>
  <c r="I16" i="41"/>
  <c r="H16" i="41"/>
  <c r="G16" i="41"/>
  <c r="I15" i="41"/>
  <c r="H15" i="41"/>
  <c r="G15" i="41"/>
  <c r="I14" i="41"/>
  <c r="H14" i="41"/>
  <c r="G14" i="41"/>
  <c r="I13" i="41"/>
  <c r="H13" i="41"/>
  <c r="G13" i="41"/>
  <c r="I12" i="41"/>
  <c r="H12" i="41"/>
  <c r="G12" i="41"/>
  <c r="I11" i="41"/>
  <c r="H11" i="41"/>
  <c r="G11" i="41"/>
  <c r="I10" i="41"/>
  <c r="H10" i="41"/>
  <c r="G10" i="41"/>
  <c r="I9" i="41"/>
  <c r="H9" i="41"/>
  <c r="G9" i="41"/>
  <c r="Y43" i="44"/>
  <c r="G26" i="40"/>
  <c r="AP43" i="44"/>
  <c r="AO43" i="44"/>
  <c r="AN43" i="44"/>
  <c r="AL43" i="44"/>
  <c r="I56" i="40"/>
  <c r="H56" i="40"/>
  <c r="G56" i="40"/>
  <c r="I55" i="40"/>
  <c r="H55" i="40"/>
  <c r="G55" i="40"/>
  <c r="I54" i="40"/>
  <c r="H54" i="40"/>
  <c r="G54" i="40"/>
  <c r="I53" i="40"/>
  <c r="H53" i="40"/>
  <c r="G53" i="40"/>
  <c r="I52" i="40"/>
  <c r="H52" i="40"/>
  <c r="G52" i="40"/>
  <c r="I51" i="40"/>
  <c r="H51" i="40"/>
  <c r="G51" i="40"/>
  <c r="I50" i="40"/>
  <c r="H50" i="40"/>
  <c r="G50" i="40"/>
  <c r="I48" i="40"/>
  <c r="H48" i="40"/>
  <c r="G48" i="40"/>
  <c r="I47" i="40"/>
  <c r="H47" i="40"/>
  <c r="G47" i="40"/>
  <c r="I46" i="40"/>
  <c r="H46" i="40"/>
  <c r="G46" i="40"/>
  <c r="I45" i="40"/>
  <c r="H45" i="40"/>
  <c r="G45" i="40"/>
  <c r="I44" i="40"/>
  <c r="H44" i="40"/>
  <c r="G44" i="40"/>
  <c r="I43" i="40"/>
  <c r="H43" i="40"/>
  <c r="G43" i="40"/>
  <c r="I42" i="40"/>
  <c r="H42" i="40"/>
  <c r="G42" i="40"/>
  <c r="I41" i="40"/>
  <c r="H41" i="40"/>
  <c r="G41" i="40"/>
  <c r="I40" i="40"/>
  <c r="H40" i="40"/>
  <c r="G40" i="40"/>
  <c r="I39" i="40"/>
  <c r="H39" i="40"/>
  <c r="G39" i="40"/>
  <c r="I37" i="40"/>
  <c r="H37" i="40"/>
  <c r="G37" i="40"/>
  <c r="I36" i="40"/>
  <c r="H36" i="40"/>
  <c r="G36" i="40"/>
  <c r="I35" i="40"/>
  <c r="H35" i="40"/>
  <c r="G35" i="40"/>
  <c r="I34" i="40"/>
  <c r="H34" i="40"/>
  <c r="G34" i="40"/>
  <c r="I33" i="40"/>
  <c r="H33" i="40"/>
  <c r="G33" i="40"/>
  <c r="I32" i="40"/>
  <c r="H32" i="40"/>
  <c r="G32" i="40"/>
  <c r="I31" i="40"/>
  <c r="H31" i="40"/>
  <c r="G31" i="40"/>
  <c r="I30" i="40"/>
  <c r="H30" i="40"/>
  <c r="G30" i="40"/>
  <c r="I29" i="40"/>
  <c r="H29" i="40"/>
  <c r="G29" i="40"/>
  <c r="I28" i="40"/>
  <c r="H28" i="40"/>
  <c r="G28" i="40"/>
  <c r="I27" i="40"/>
  <c r="H27" i="40"/>
  <c r="G27" i="40"/>
  <c r="I26" i="40"/>
  <c r="H26" i="40"/>
  <c r="I25" i="40"/>
  <c r="H25" i="40"/>
  <c r="G25" i="40"/>
  <c r="I24" i="40"/>
  <c r="H24" i="40"/>
  <c r="G24" i="40"/>
  <c r="I22" i="40"/>
  <c r="H22" i="40"/>
  <c r="G22" i="40"/>
  <c r="I21" i="40"/>
  <c r="H21" i="40"/>
  <c r="G21" i="40"/>
  <c r="I20" i="40"/>
  <c r="H20" i="40"/>
  <c r="G20" i="40"/>
  <c r="I19" i="40"/>
  <c r="H19" i="40"/>
  <c r="G19" i="40"/>
  <c r="I18" i="40"/>
  <c r="H18" i="40"/>
  <c r="G18" i="40"/>
  <c r="I16" i="40"/>
  <c r="H16" i="40"/>
  <c r="G16" i="40"/>
  <c r="I15" i="40"/>
  <c r="H15" i="40"/>
  <c r="G15" i="40"/>
  <c r="I14" i="40"/>
  <c r="H14" i="40"/>
  <c r="G14" i="40"/>
  <c r="I13" i="40"/>
  <c r="H13" i="40"/>
  <c r="G13" i="40"/>
  <c r="I12" i="40"/>
  <c r="H12" i="40"/>
  <c r="G12" i="40"/>
  <c r="I11" i="40"/>
  <c r="I10" i="40"/>
  <c r="H10" i="40"/>
  <c r="G10" i="40"/>
  <c r="I9" i="40"/>
  <c r="H9" i="40"/>
  <c r="G9" i="40"/>
  <c r="G59" i="37"/>
  <c r="G58" i="37"/>
  <c r="G51" i="37"/>
  <c r="G44" i="37"/>
  <c r="G42" i="37"/>
  <c r="G41" i="37"/>
  <c r="G40" i="37"/>
  <c r="G39" i="37"/>
  <c r="G33" i="37"/>
  <c r="G30" i="37"/>
  <c r="G29" i="37"/>
  <c r="G26" i="37"/>
  <c r="G25" i="37"/>
  <c r="G24" i="37"/>
  <c r="C9" i="36"/>
  <c r="E9" i="36" s="1"/>
  <c r="E19" i="36"/>
  <c r="E20" i="36"/>
  <c r="E21" i="36"/>
  <c r="E22" i="36"/>
  <c r="E23" i="36"/>
  <c r="E24" i="36"/>
  <c r="E25" i="36"/>
  <c r="E26" i="36"/>
  <c r="E27" i="36"/>
  <c r="E28" i="36"/>
  <c r="E10" i="36"/>
  <c r="E11" i="36"/>
  <c r="E12" i="36"/>
  <c r="E13" i="36"/>
  <c r="E14" i="36"/>
  <c r="E15" i="36"/>
  <c r="E17" i="36"/>
  <c r="E18" i="36"/>
  <c r="L75" i="36"/>
  <c r="M75" i="36"/>
  <c r="N75" i="36"/>
  <c r="O75" i="36"/>
  <c r="P75" i="36"/>
  <c r="Q75" i="36"/>
  <c r="R75" i="36"/>
  <c r="S75" i="36"/>
  <c r="L71" i="36"/>
  <c r="M71" i="36"/>
  <c r="N71" i="36"/>
  <c r="O71" i="36"/>
  <c r="P71" i="36"/>
  <c r="Q71" i="36"/>
  <c r="R71" i="36"/>
  <c r="S71" i="36"/>
  <c r="L60" i="36"/>
  <c r="M60" i="36"/>
  <c r="N60" i="36"/>
  <c r="O60" i="36"/>
  <c r="P60" i="36"/>
  <c r="Q60" i="36"/>
  <c r="R60" i="36"/>
  <c r="S60" i="36"/>
  <c r="S35" i="28"/>
  <c r="R35" i="28"/>
  <c r="Q35" i="28"/>
  <c r="P35" i="28"/>
  <c r="O35" i="28"/>
  <c r="N35" i="28"/>
  <c r="M35" i="28"/>
  <c r="L35" i="28"/>
  <c r="V22" i="30"/>
  <c r="V21" i="30"/>
  <c r="V20" i="30"/>
  <c r="V19" i="30"/>
  <c r="V11" i="30"/>
  <c r="V10" i="30"/>
  <c r="V9" i="30"/>
  <c r="V8" i="30"/>
  <c r="H59" i="37"/>
  <c r="I40" i="37"/>
  <c r="H40" i="37"/>
  <c r="G31" i="37"/>
  <c r="H31" i="37"/>
  <c r="I31" i="37"/>
  <c r="H33" i="37"/>
  <c r="I33" i="37"/>
  <c r="G34" i="37"/>
  <c r="H34" i="37"/>
  <c r="I34" i="37"/>
  <c r="G35" i="37"/>
  <c r="H35" i="37"/>
  <c r="I35" i="37"/>
  <c r="G37" i="37"/>
  <c r="H37" i="37"/>
  <c r="I37" i="37"/>
  <c r="H39" i="37"/>
  <c r="I39" i="37"/>
  <c r="H41" i="37"/>
  <c r="I41" i="37"/>
  <c r="H42" i="37"/>
  <c r="I42" i="37"/>
  <c r="G43" i="37"/>
  <c r="H43" i="37"/>
  <c r="I43" i="37"/>
  <c r="H44" i="37"/>
  <c r="I44" i="37"/>
  <c r="G45" i="37"/>
  <c r="H45" i="37"/>
  <c r="I45" i="37"/>
  <c r="G46" i="37"/>
  <c r="H46" i="37"/>
  <c r="I46" i="37"/>
  <c r="G47" i="37"/>
  <c r="H47" i="37"/>
  <c r="I47" i="37"/>
  <c r="G48" i="37"/>
  <c r="H48" i="37"/>
  <c r="I48" i="37"/>
  <c r="G49" i="37"/>
  <c r="H49" i="37"/>
  <c r="I49" i="37"/>
  <c r="G50" i="37"/>
  <c r="H50" i="37"/>
  <c r="I50" i="37"/>
  <c r="H51" i="37"/>
  <c r="I51" i="37"/>
  <c r="G55" i="37"/>
  <c r="H55" i="37"/>
  <c r="I55" i="37"/>
  <c r="G56" i="37"/>
  <c r="H56" i="37"/>
  <c r="I56" i="37"/>
  <c r="G57" i="37"/>
  <c r="H57" i="37"/>
  <c r="I57" i="37"/>
  <c r="H58" i="37"/>
  <c r="I58" i="37"/>
  <c r="G60" i="37"/>
  <c r="H60" i="37"/>
  <c r="I60" i="37"/>
  <c r="G62" i="37"/>
  <c r="H62" i="37"/>
  <c r="I62" i="37"/>
  <c r="G63" i="37"/>
  <c r="H63" i="37"/>
  <c r="I63" i="37"/>
  <c r="G64" i="37"/>
  <c r="H64" i="37"/>
  <c r="I64" i="37"/>
  <c r="G65" i="37"/>
  <c r="H65" i="37"/>
  <c r="I65" i="37"/>
  <c r="G66" i="37"/>
  <c r="H66" i="37"/>
  <c r="I66" i="37"/>
  <c r="G67" i="37"/>
  <c r="H67" i="37"/>
  <c r="I67" i="37"/>
  <c r="G68" i="37"/>
  <c r="H68" i="37"/>
  <c r="I68" i="37"/>
  <c r="G69" i="37"/>
  <c r="H69" i="37"/>
  <c r="I69" i="37"/>
  <c r="G70" i="37"/>
  <c r="H70" i="37"/>
  <c r="I70" i="37"/>
  <c r="G71" i="37"/>
  <c r="H71" i="37"/>
  <c r="I71" i="37"/>
  <c r="G73" i="37"/>
  <c r="H73" i="37"/>
  <c r="I73" i="37"/>
  <c r="G74" i="37"/>
  <c r="H74" i="37"/>
  <c r="I74" i="37"/>
  <c r="G75" i="37"/>
  <c r="H75" i="37"/>
  <c r="I75" i="37"/>
  <c r="G76" i="37"/>
  <c r="H76" i="37"/>
  <c r="I76" i="37"/>
  <c r="G77" i="37"/>
  <c r="H77" i="37"/>
  <c r="I77" i="37"/>
  <c r="G78" i="37"/>
  <c r="H78" i="37"/>
  <c r="I78" i="37"/>
  <c r="G79" i="37"/>
  <c r="H79" i="37"/>
  <c r="I79" i="37"/>
  <c r="G80" i="37"/>
  <c r="H80" i="37"/>
  <c r="I80" i="37"/>
  <c r="G81" i="37"/>
  <c r="H81" i="37"/>
  <c r="I81" i="37"/>
  <c r="G82" i="37"/>
  <c r="H82" i="37"/>
  <c r="I82" i="37"/>
  <c r="G83" i="37"/>
  <c r="H83" i="37"/>
  <c r="I83" i="37"/>
  <c r="G84" i="37"/>
  <c r="H84" i="37"/>
  <c r="I84" i="37"/>
  <c r="G85" i="37"/>
  <c r="H85" i="37"/>
  <c r="I85" i="37"/>
  <c r="G86" i="37"/>
  <c r="H86" i="37"/>
  <c r="I86" i="37"/>
  <c r="G87" i="37"/>
  <c r="H87" i="37"/>
  <c r="I87" i="37"/>
  <c r="G88" i="37"/>
  <c r="H88" i="37"/>
  <c r="I88" i="37"/>
  <c r="G89" i="37"/>
  <c r="H89" i="37"/>
  <c r="I89" i="37"/>
  <c r="I30" i="37"/>
  <c r="H30" i="37"/>
  <c r="I29" i="37"/>
  <c r="H29" i="37"/>
  <c r="I26" i="37"/>
  <c r="I25" i="37"/>
  <c r="H25" i="37"/>
  <c r="I24" i="37"/>
  <c r="H24" i="37"/>
  <c r="I28" i="37"/>
  <c r="H28" i="37"/>
  <c r="G28" i="37"/>
  <c r="H26" i="37"/>
  <c r="I21" i="37"/>
  <c r="H21" i="37"/>
  <c r="G21" i="37"/>
  <c r="I20" i="37"/>
  <c r="H20" i="37"/>
  <c r="G20" i="37"/>
  <c r="I19" i="37"/>
  <c r="G19" i="37"/>
  <c r="I18" i="37"/>
  <c r="H18" i="37"/>
  <c r="G18" i="37"/>
  <c r="I16" i="37"/>
  <c r="H16" i="37"/>
  <c r="G16" i="37"/>
  <c r="I15" i="37"/>
  <c r="H15" i="37"/>
  <c r="G15" i="37"/>
  <c r="H14" i="37"/>
  <c r="G14" i="37"/>
  <c r="I14" i="37"/>
  <c r="G13" i="37"/>
  <c r="I13" i="37"/>
  <c r="H13" i="37"/>
  <c r="I12" i="37"/>
  <c r="H12" i="37"/>
  <c r="G12" i="37"/>
  <c r="H11" i="37"/>
  <c r="H10" i="37"/>
  <c r="G11" i="36"/>
  <c r="H11" i="36"/>
  <c r="I11" i="36"/>
  <c r="G12" i="36"/>
  <c r="H12" i="36"/>
  <c r="I12" i="36"/>
  <c r="G13" i="36"/>
  <c r="H13" i="36"/>
  <c r="I13" i="36"/>
  <c r="G14" i="36"/>
  <c r="H14" i="36"/>
  <c r="I14" i="36"/>
  <c r="G15" i="36"/>
  <c r="H15" i="36"/>
  <c r="I15" i="36"/>
  <c r="G17" i="36"/>
  <c r="H17" i="36"/>
  <c r="I17" i="36"/>
  <c r="G18" i="36"/>
  <c r="H18" i="36"/>
  <c r="I18" i="36"/>
  <c r="G19" i="36"/>
  <c r="H19" i="36"/>
  <c r="I19" i="36"/>
  <c r="G20" i="36"/>
  <c r="H20" i="36"/>
  <c r="I20" i="36"/>
  <c r="G21" i="36"/>
  <c r="H21" i="36"/>
  <c r="I21" i="36"/>
  <c r="G22" i="36"/>
  <c r="H22" i="36"/>
  <c r="I22" i="36"/>
  <c r="G23" i="36"/>
  <c r="H23" i="36"/>
  <c r="I23" i="36"/>
  <c r="G24" i="36"/>
  <c r="H24" i="36"/>
  <c r="I24" i="36"/>
  <c r="G25" i="36"/>
  <c r="H25" i="36"/>
  <c r="I25" i="36"/>
  <c r="G26" i="36"/>
  <c r="H26" i="36"/>
  <c r="I26" i="36"/>
  <c r="G28" i="36"/>
  <c r="H28" i="36"/>
  <c r="I28" i="36"/>
  <c r="K9" i="36"/>
  <c r="T9" i="36"/>
  <c r="U9" i="36"/>
  <c r="V9" i="36"/>
  <c r="W9" i="36"/>
  <c r="X9" i="36"/>
  <c r="Y9" i="36"/>
  <c r="Z9" i="36"/>
  <c r="AA9" i="36"/>
  <c r="AB9" i="36"/>
  <c r="AC9" i="36"/>
  <c r="AD9" i="36"/>
  <c r="AE9" i="36"/>
  <c r="AF9" i="36"/>
  <c r="K10" i="36"/>
  <c r="T10" i="36"/>
  <c r="U10" i="36"/>
  <c r="V10" i="36"/>
  <c r="W10" i="36"/>
  <c r="X10" i="36"/>
  <c r="Y10" i="36"/>
  <c r="Z10" i="36"/>
  <c r="AA10" i="36"/>
  <c r="AB10" i="36"/>
  <c r="AC10" i="36"/>
  <c r="AD10" i="36"/>
  <c r="AE10" i="36"/>
  <c r="AF10" i="36"/>
  <c r="K27" i="36"/>
  <c r="T27" i="36"/>
  <c r="U27" i="36"/>
  <c r="V27" i="36"/>
  <c r="W27" i="36"/>
  <c r="X27" i="36"/>
  <c r="Y27" i="36"/>
  <c r="Z27" i="36"/>
  <c r="AA27" i="36"/>
  <c r="AB27" i="36"/>
  <c r="AC27" i="36"/>
  <c r="AD27" i="36"/>
  <c r="AE27" i="36"/>
  <c r="AF27" i="36"/>
  <c r="I69" i="36"/>
  <c r="H69" i="36"/>
  <c r="G69" i="36"/>
  <c r="E69" i="36"/>
  <c r="AT68" i="36"/>
  <c r="AS68" i="36"/>
  <c r="AR68" i="36"/>
  <c r="AQ68" i="36"/>
  <c r="AP68" i="36"/>
  <c r="AO68" i="36"/>
  <c r="AN68" i="36"/>
  <c r="AM68" i="36"/>
  <c r="AL68" i="36"/>
  <c r="AK68" i="36"/>
  <c r="AJ68" i="36"/>
  <c r="AI68" i="36"/>
  <c r="AH68" i="36"/>
  <c r="AG68" i="36"/>
  <c r="AF68" i="36"/>
  <c r="AE68" i="36"/>
  <c r="AD68" i="36"/>
  <c r="AC68" i="36"/>
  <c r="AB68" i="36"/>
  <c r="AA68" i="36"/>
  <c r="Z68" i="36"/>
  <c r="Y68" i="36"/>
  <c r="X68" i="36"/>
  <c r="W68" i="36"/>
  <c r="V68" i="36"/>
  <c r="U68" i="36"/>
  <c r="T68" i="36"/>
  <c r="K68" i="36"/>
  <c r="E68" i="36"/>
  <c r="AT67" i="36"/>
  <c r="AS67" i="36"/>
  <c r="AR67" i="36"/>
  <c r="AQ67" i="36"/>
  <c r="AP67" i="36"/>
  <c r="AO67" i="36"/>
  <c r="AN67" i="36"/>
  <c r="AM67" i="36"/>
  <c r="AL67" i="36"/>
  <c r="AK67" i="36"/>
  <c r="AJ67" i="36"/>
  <c r="AI67" i="36"/>
  <c r="AH67" i="36"/>
  <c r="AG67" i="36"/>
  <c r="AF67" i="36"/>
  <c r="AE67" i="36"/>
  <c r="AD67" i="36"/>
  <c r="AC67" i="36"/>
  <c r="AB67" i="36"/>
  <c r="AA67" i="36"/>
  <c r="Z67" i="36"/>
  <c r="Y67" i="36"/>
  <c r="X67" i="36"/>
  <c r="W67" i="36"/>
  <c r="V67" i="36"/>
  <c r="U67" i="36"/>
  <c r="T67" i="36"/>
  <c r="K67" i="36"/>
  <c r="E67" i="36"/>
  <c r="AT66" i="36"/>
  <c r="AS66" i="36"/>
  <c r="AR66" i="36"/>
  <c r="AQ66" i="36"/>
  <c r="AP66" i="36"/>
  <c r="AO66" i="36"/>
  <c r="AN66" i="36"/>
  <c r="AM66" i="36"/>
  <c r="AL66" i="36"/>
  <c r="AK66" i="36"/>
  <c r="AJ66" i="36"/>
  <c r="AI66" i="36"/>
  <c r="AH66" i="36"/>
  <c r="AG66" i="36"/>
  <c r="AF66" i="36"/>
  <c r="AE66" i="36"/>
  <c r="AD66" i="36"/>
  <c r="AC66" i="36"/>
  <c r="AB66" i="36"/>
  <c r="AA66" i="36"/>
  <c r="Z66" i="36"/>
  <c r="Y66" i="36"/>
  <c r="X66" i="36"/>
  <c r="W66" i="36"/>
  <c r="V66" i="36"/>
  <c r="U66" i="36"/>
  <c r="T66" i="36"/>
  <c r="K66" i="36"/>
  <c r="E66" i="36"/>
  <c r="AT65" i="36"/>
  <c r="AS65" i="36"/>
  <c r="AR65" i="36"/>
  <c r="AQ65" i="36"/>
  <c r="AP65" i="36"/>
  <c r="AO65" i="36"/>
  <c r="AN65" i="36"/>
  <c r="AM65" i="36"/>
  <c r="AL65" i="36"/>
  <c r="AK65" i="36"/>
  <c r="AJ65" i="36"/>
  <c r="AI65" i="36"/>
  <c r="AH65" i="36"/>
  <c r="AG65" i="36"/>
  <c r="AF65" i="36"/>
  <c r="AE65" i="36"/>
  <c r="AD65" i="36"/>
  <c r="AB65" i="36"/>
  <c r="AA65" i="36"/>
  <c r="Z65" i="36"/>
  <c r="Y65" i="36"/>
  <c r="X65" i="36"/>
  <c r="U65" i="36"/>
  <c r="U71" i="36" s="1"/>
  <c r="L41" i="43" s="1"/>
  <c r="T65" i="36"/>
  <c r="T71" i="36" s="1"/>
  <c r="K41" i="43" s="1"/>
  <c r="K65" i="36"/>
  <c r="E65" i="36"/>
  <c r="I58" i="36"/>
  <c r="H58" i="36"/>
  <c r="G58" i="36"/>
  <c r="E58" i="36"/>
  <c r="I57" i="36"/>
  <c r="H57" i="36"/>
  <c r="G57" i="36"/>
  <c r="E57" i="36"/>
  <c r="I56" i="36"/>
  <c r="H56" i="36"/>
  <c r="G56" i="36"/>
  <c r="I55" i="36"/>
  <c r="H55" i="36"/>
  <c r="G55" i="36"/>
  <c r="I54" i="36"/>
  <c r="H54" i="36"/>
  <c r="G54" i="36"/>
  <c r="I53" i="36"/>
  <c r="H53" i="36"/>
  <c r="G53" i="36"/>
  <c r="I52" i="36"/>
  <c r="H52" i="36"/>
  <c r="G52" i="36"/>
  <c r="I51" i="36"/>
  <c r="H51" i="36"/>
  <c r="G51" i="36"/>
  <c r="AG50" i="36"/>
  <c r="AB50" i="36"/>
  <c r="I50" i="36"/>
  <c r="G50" i="36"/>
  <c r="AG49" i="36"/>
  <c r="AE49" i="36"/>
  <c r="AB49" i="36"/>
  <c r="Z49" i="36"/>
  <c r="I49" i="36"/>
  <c r="G49" i="36"/>
  <c r="I48" i="36"/>
  <c r="H48" i="36"/>
  <c r="G48" i="36"/>
  <c r="I47" i="36"/>
  <c r="H47" i="36"/>
  <c r="G47" i="36"/>
  <c r="I46" i="36"/>
  <c r="G46" i="36"/>
  <c r="AE46" i="36"/>
  <c r="I45" i="36"/>
  <c r="H45" i="36"/>
  <c r="G45" i="36"/>
  <c r="I44" i="36"/>
  <c r="H44" i="36"/>
  <c r="G44" i="36"/>
  <c r="AT43" i="36"/>
  <c r="AS43" i="36"/>
  <c r="AR43" i="36"/>
  <c r="AQ43" i="36"/>
  <c r="AP43" i="36"/>
  <c r="AO43" i="36"/>
  <c r="AN43" i="36"/>
  <c r="AM43" i="36"/>
  <c r="AL43" i="36"/>
  <c r="AK43" i="36"/>
  <c r="AJ43" i="36"/>
  <c r="AI43" i="36"/>
  <c r="AH43" i="36"/>
  <c r="AG43" i="36"/>
  <c r="AF43" i="36"/>
  <c r="AE43" i="36"/>
  <c r="AD43" i="36"/>
  <c r="AC43" i="36"/>
  <c r="AB43" i="36"/>
  <c r="AA43" i="36"/>
  <c r="Z43" i="36"/>
  <c r="Y43" i="36"/>
  <c r="X43" i="36"/>
  <c r="W43" i="36"/>
  <c r="V43" i="36"/>
  <c r="G43" i="36" s="1"/>
  <c r="AT42" i="36"/>
  <c r="AS42" i="36"/>
  <c r="AR42" i="36"/>
  <c r="AQ42" i="36"/>
  <c r="AP42" i="36"/>
  <c r="AO42" i="36"/>
  <c r="AN42" i="36"/>
  <c r="AM42" i="36"/>
  <c r="AL42" i="36"/>
  <c r="AK42" i="36"/>
  <c r="AJ42" i="36"/>
  <c r="AI42" i="36"/>
  <c r="AH42" i="36"/>
  <c r="AG42" i="36"/>
  <c r="AF42" i="36"/>
  <c r="AE42" i="36"/>
  <c r="AD42" i="36"/>
  <c r="AC42" i="36"/>
  <c r="AB42" i="36"/>
  <c r="AA42" i="36"/>
  <c r="Z42" i="36"/>
  <c r="Y42" i="36"/>
  <c r="X42" i="36"/>
  <c r="W42" i="36"/>
  <c r="V42" i="36"/>
  <c r="G42" i="36" s="1"/>
  <c r="AT41" i="36"/>
  <c r="AS41" i="36"/>
  <c r="AR41" i="36"/>
  <c r="AQ41" i="36"/>
  <c r="AP41" i="36"/>
  <c r="AO41" i="36"/>
  <c r="AN41" i="36"/>
  <c r="AM41" i="36"/>
  <c r="AL41" i="36"/>
  <c r="AK41" i="36"/>
  <c r="AJ41" i="36"/>
  <c r="AI41" i="36"/>
  <c r="AH41" i="36"/>
  <c r="AG41" i="36"/>
  <c r="AF41" i="36"/>
  <c r="AE41" i="36"/>
  <c r="AD41" i="36"/>
  <c r="AC41" i="36"/>
  <c r="AB41" i="36"/>
  <c r="AA41" i="36"/>
  <c r="Z41" i="36"/>
  <c r="Y41" i="36"/>
  <c r="X41" i="36"/>
  <c r="W41" i="36"/>
  <c r="V41" i="36"/>
  <c r="G41" i="36" s="1"/>
  <c r="AT40" i="36"/>
  <c r="AS40" i="36"/>
  <c r="AR40" i="36"/>
  <c r="AQ40" i="36"/>
  <c r="AP40" i="36"/>
  <c r="AO40" i="36"/>
  <c r="AN40" i="36"/>
  <c r="AM40" i="36"/>
  <c r="AL40" i="36"/>
  <c r="AK40" i="36"/>
  <c r="AJ40" i="36"/>
  <c r="AI40" i="36"/>
  <c r="AH40" i="36"/>
  <c r="AG40" i="36"/>
  <c r="AF40" i="36"/>
  <c r="AE40" i="36"/>
  <c r="AD40" i="36"/>
  <c r="AC40" i="36"/>
  <c r="AB40" i="36"/>
  <c r="AA40" i="36"/>
  <c r="Z40" i="36"/>
  <c r="Y40" i="36"/>
  <c r="X40" i="36"/>
  <c r="W40" i="36"/>
  <c r="V40" i="36"/>
  <c r="G40" i="36" s="1"/>
  <c r="I39" i="36"/>
  <c r="H39" i="36"/>
  <c r="G39" i="36"/>
  <c r="AT38" i="36"/>
  <c r="AS38" i="36"/>
  <c r="AR38" i="36"/>
  <c r="AQ38" i="36"/>
  <c r="AP38" i="36"/>
  <c r="AO38" i="36"/>
  <c r="AN38" i="36"/>
  <c r="AM38" i="36"/>
  <c r="AL38" i="36"/>
  <c r="AK38" i="36"/>
  <c r="AJ38" i="36"/>
  <c r="AI38" i="36"/>
  <c r="AH38" i="36"/>
  <c r="AG38" i="36"/>
  <c r="AF38" i="36"/>
  <c r="AE38" i="36"/>
  <c r="AD38" i="36"/>
  <c r="AC38" i="36"/>
  <c r="AB38" i="36"/>
  <c r="AA38" i="36"/>
  <c r="Z38" i="36"/>
  <c r="Y38" i="36"/>
  <c r="X38" i="36"/>
  <c r="W38" i="36"/>
  <c r="V38" i="36"/>
  <c r="U38" i="36"/>
  <c r="T38" i="36"/>
  <c r="K38" i="36"/>
  <c r="AT37" i="36"/>
  <c r="AS37" i="36"/>
  <c r="AR37" i="36"/>
  <c r="AQ37" i="36"/>
  <c r="AP37" i="36"/>
  <c r="AO37" i="36"/>
  <c r="AN37" i="36"/>
  <c r="AM37" i="36"/>
  <c r="AL37" i="36"/>
  <c r="AK37" i="36"/>
  <c r="AJ37" i="36"/>
  <c r="AI37" i="36"/>
  <c r="AH37" i="36"/>
  <c r="AG37" i="36"/>
  <c r="AF37" i="36"/>
  <c r="AD37" i="36"/>
  <c r="AC37" i="36"/>
  <c r="AB37" i="36"/>
  <c r="AA37" i="36"/>
  <c r="Z37" i="36"/>
  <c r="Y37" i="36"/>
  <c r="X37" i="36"/>
  <c r="W37" i="36"/>
  <c r="W60" i="36" s="1"/>
  <c r="N34" i="43" s="1"/>
  <c r="V37" i="36"/>
  <c r="V60" i="36" s="1"/>
  <c r="M34" i="43" s="1"/>
  <c r="U37" i="36"/>
  <c r="U60" i="36" s="1"/>
  <c r="L34" i="43" s="1"/>
  <c r="T37" i="36"/>
  <c r="K37" i="36"/>
  <c r="AT36" i="36"/>
  <c r="AS36" i="36"/>
  <c r="AR36" i="36"/>
  <c r="AQ36" i="36"/>
  <c r="AP36" i="36"/>
  <c r="AO36" i="36"/>
  <c r="AN36" i="36"/>
  <c r="AM36" i="36"/>
  <c r="AL36" i="36"/>
  <c r="AK36" i="36"/>
  <c r="AJ36" i="36"/>
  <c r="AI36" i="36"/>
  <c r="AH36" i="36"/>
  <c r="AG36" i="36"/>
  <c r="AF36" i="36"/>
  <c r="AE36" i="36"/>
  <c r="AD36" i="36"/>
  <c r="AC36" i="36"/>
  <c r="AB36" i="36"/>
  <c r="AA36" i="36"/>
  <c r="Z36" i="36"/>
  <c r="X36" i="36"/>
  <c r="W36" i="36"/>
  <c r="V36" i="36"/>
  <c r="U36" i="36"/>
  <c r="T36" i="36"/>
  <c r="K36" i="36"/>
  <c r="Y36" i="36"/>
  <c r="AT35" i="36"/>
  <c r="AS35" i="36"/>
  <c r="AR35" i="36"/>
  <c r="AQ35" i="36"/>
  <c r="AP35" i="36"/>
  <c r="AO35" i="36"/>
  <c r="AN35" i="36"/>
  <c r="AM35" i="36"/>
  <c r="AL35" i="36"/>
  <c r="AK35" i="36"/>
  <c r="AJ35" i="36"/>
  <c r="AI35" i="36"/>
  <c r="AH35" i="36"/>
  <c r="AG35" i="36"/>
  <c r="AF35" i="36"/>
  <c r="AE35" i="36"/>
  <c r="AD35" i="36"/>
  <c r="AC35" i="36"/>
  <c r="AB35" i="36"/>
  <c r="AA35" i="36"/>
  <c r="Z35" i="36"/>
  <c r="Y35" i="36"/>
  <c r="X35" i="36"/>
  <c r="W35" i="36"/>
  <c r="V35" i="36"/>
  <c r="U35" i="36"/>
  <c r="T35" i="36"/>
  <c r="K35" i="36"/>
  <c r="AT27" i="36"/>
  <c r="AS27" i="36"/>
  <c r="AR27" i="36"/>
  <c r="AQ27" i="36"/>
  <c r="AP27" i="36"/>
  <c r="AO27" i="36"/>
  <c r="AN27" i="36"/>
  <c r="AM27" i="36"/>
  <c r="AL27" i="36"/>
  <c r="AK27" i="36"/>
  <c r="AJ27" i="36"/>
  <c r="AI27" i="36"/>
  <c r="AH27" i="36"/>
  <c r="AG27" i="36"/>
  <c r="AT10" i="36"/>
  <c r="AS10" i="36"/>
  <c r="AR10" i="36"/>
  <c r="AQ10" i="36"/>
  <c r="AP10" i="36"/>
  <c r="AO10" i="36"/>
  <c r="AN10" i="36"/>
  <c r="AM10" i="36"/>
  <c r="AL10" i="36"/>
  <c r="AK10" i="36"/>
  <c r="AJ10" i="36"/>
  <c r="AI10" i="36"/>
  <c r="AH10" i="36"/>
  <c r="AG10" i="36"/>
  <c r="AT9" i="36"/>
  <c r="AS9" i="36"/>
  <c r="AR9" i="36"/>
  <c r="AQ9" i="36"/>
  <c r="AP9" i="36"/>
  <c r="AO9" i="36"/>
  <c r="AN9" i="36"/>
  <c r="AM9" i="36"/>
  <c r="AL9" i="36"/>
  <c r="AK9" i="36"/>
  <c r="AJ9" i="36"/>
  <c r="AI9" i="36"/>
  <c r="AH9" i="36"/>
  <c r="AG9" i="36"/>
  <c r="AU74" i="19"/>
  <c r="AT74" i="19"/>
  <c r="AS74" i="19"/>
  <c r="AQ74" i="19"/>
  <c r="AP74" i="19"/>
  <c r="AO74" i="19"/>
  <c r="AM74" i="19"/>
  <c r="AL74" i="19"/>
  <c r="AK74" i="19"/>
  <c r="AI74" i="19"/>
  <c r="AH74" i="19"/>
  <c r="AG74" i="19"/>
  <c r="AE74" i="19"/>
  <c r="AD74" i="19"/>
  <c r="AC74" i="19"/>
  <c r="AA74" i="19"/>
  <c r="Z74" i="19"/>
  <c r="Y74" i="19"/>
  <c r="W74" i="19"/>
  <c r="V74" i="19"/>
  <c r="U74" i="19"/>
  <c r="S74" i="19"/>
  <c r="R74" i="19"/>
  <c r="Q74" i="19"/>
  <c r="AU73" i="19"/>
  <c r="AT73" i="19"/>
  <c r="AS73" i="19"/>
  <c r="AQ73" i="19"/>
  <c r="AP73" i="19"/>
  <c r="AO73" i="19"/>
  <c r="AM73" i="19"/>
  <c r="AL73" i="19"/>
  <c r="AK73" i="19"/>
  <c r="AI73" i="19"/>
  <c r="AH73" i="19"/>
  <c r="AG73" i="19"/>
  <c r="AE73" i="19"/>
  <c r="AD73" i="19"/>
  <c r="AC73" i="19"/>
  <c r="AA73" i="19"/>
  <c r="Z73" i="19"/>
  <c r="Y73" i="19"/>
  <c r="W73" i="19"/>
  <c r="V73" i="19"/>
  <c r="U73" i="19"/>
  <c r="S73" i="19"/>
  <c r="R73" i="19"/>
  <c r="Q73" i="19"/>
  <c r="AU72" i="19"/>
  <c r="AT72" i="19"/>
  <c r="AS72" i="19"/>
  <c r="AQ72" i="19"/>
  <c r="AP72" i="19"/>
  <c r="AO72" i="19"/>
  <c r="AM72" i="19"/>
  <c r="AL72" i="19"/>
  <c r="AK72" i="19"/>
  <c r="AI72" i="19"/>
  <c r="AH72" i="19"/>
  <c r="AG72" i="19"/>
  <c r="AE72" i="19"/>
  <c r="AD72" i="19"/>
  <c r="AC72" i="19"/>
  <c r="AA72" i="19"/>
  <c r="Z72" i="19"/>
  <c r="Y72" i="19"/>
  <c r="W72" i="19"/>
  <c r="V72" i="19"/>
  <c r="U72" i="19"/>
  <c r="S72" i="19"/>
  <c r="R72" i="19"/>
  <c r="Q72" i="19"/>
  <c r="O72" i="19"/>
  <c r="O71" i="19"/>
  <c r="G71" i="19" s="1"/>
  <c r="Q71" i="19"/>
  <c r="R71" i="19"/>
  <c r="S71" i="19"/>
  <c r="U71" i="19"/>
  <c r="V71" i="19"/>
  <c r="W71" i="19"/>
  <c r="Y71" i="19"/>
  <c r="Z71" i="19"/>
  <c r="AA71" i="19"/>
  <c r="AC71" i="19"/>
  <c r="AD71" i="19"/>
  <c r="AE71" i="19"/>
  <c r="AG71" i="19"/>
  <c r="AH71" i="19"/>
  <c r="AI71" i="19"/>
  <c r="AK71" i="19"/>
  <c r="AL71" i="19"/>
  <c r="AM71" i="19"/>
  <c r="AO71" i="19"/>
  <c r="AP71" i="19"/>
  <c r="AQ71" i="19"/>
  <c r="AS71" i="19"/>
  <c r="AT71" i="19"/>
  <c r="AU71" i="19"/>
  <c r="G58" i="19"/>
  <c r="H58" i="19"/>
  <c r="I58" i="19"/>
  <c r="G59" i="19"/>
  <c r="H59" i="19"/>
  <c r="H57" i="19" s="1"/>
  <c r="I59" i="19"/>
  <c r="G61" i="19"/>
  <c r="H61" i="19"/>
  <c r="H60" i="19" s="1"/>
  <c r="I61" i="19"/>
  <c r="G63" i="19"/>
  <c r="H63" i="19"/>
  <c r="H62" i="19" s="1"/>
  <c r="I63" i="19"/>
  <c r="G64" i="19"/>
  <c r="H64" i="19"/>
  <c r="I64" i="19"/>
  <c r="G66" i="19"/>
  <c r="H66" i="19"/>
  <c r="I66" i="19"/>
  <c r="G67" i="19"/>
  <c r="H67" i="19"/>
  <c r="I67" i="19"/>
  <c r="G69" i="19"/>
  <c r="H69" i="19"/>
  <c r="I69" i="19"/>
  <c r="G73" i="19"/>
  <c r="G74" i="19"/>
  <c r="G75" i="19"/>
  <c r="H75" i="19"/>
  <c r="I75" i="19"/>
  <c r="G76" i="19"/>
  <c r="H76" i="19"/>
  <c r="I76" i="19"/>
  <c r="G78" i="19"/>
  <c r="H78" i="19"/>
  <c r="I78" i="19"/>
  <c r="G79" i="19"/>
  <c r="H79" i="19"/>
  <c r="I79" i="19"/>
  <c r="G80" i="19"/>
  <c r="H80" i="19"/>
  <c r="I80" i="19"/>
  <c r="G81" i="19"/>
  <c r="H81" i="19"/>
  <c r="I81" i="19"/>
  <c r="G82" i="19"/>
  <c r="H82" i="19"/>
  <c r="I82" i="19"/>
  <c r="G83" i="19"/>
  <c r="H83" i="19"/>
  <c r="I83" i="19"/>
  <c r="G84" i="19"/>
  <c r="H84" i="19"/>
  <c r="I84" i="19"/>
  <c r="G85" i="19"/>
  <c r="H85" i="19"/>
  <c r="I85" i="19"/>
  <c r="J30" i="43"/>
  <c r="E87" i="19"/>
  <c r="E61" i="19"/>
  <c r="E60" i="19"/>
  <c r="B48" i="44" s="1" a="1"/>
  <c r="B48" i="44" s="1"/>
  <c r="E59" i="19"/>
  <c r="E58" i="19"/>
  <c r="I50" i="19"/>
  <c r="H50" i="19"/>
  <c r="G50" i="19"/>
  <c r="E50" i="19"/>
  <c r="AU49" i="19"/>
  <c r="AT49" i="19"/>
  <c r="AS49" i="19"/>
  <c r="AQ49" i="19"/>
  <c r="AP49" i="19"/>
  <c r="AO49" i="19"/>
  <c r="AM49" i="19"/>
  <c r="AL49" i="19"/>
  <c r="AK49" i="19"/>
  <c r="AI49" i="19"/>
  <c r="AH49" i="19"/>
  <c r="AG49" i="19"/>
  <c r="AE49" i="19"/>
  <c r="AD49" i="19"/>
  <c r="AC49" i="19"/>
  <c r="AA49" i="19"/>
  <c r="Z49" i="19"/>
  <c r="Y49" i="19"/>
  <c r="W49" i="19"/>
  <c r="V49" i="19"/>
  <c r="U49" i="19"/>
  <c r="S49" i="19"/>
  <c r="R49" i="19"/>
  <c r="Q49" i="19"/>
  <c r="O49" i="19"/>
  <c r="N49" i="19"/>
  <c r="M49" i="19"/>
  <c r="E49" i="19"/>
  <c r="E48" i="19"/>
  <c r="E47" i="19"/>
  <c r="E73" i="29"/>
  <c r="BD72" i="29"/>
  <c r="BC72" i="29"/>
  <c r="BB72" i="29"/>
  <c r="AZ72" i="29"/>
  <c r="AY72" i="29"/>
  <c r="AX72" i="29"/>
  <c r="AV72" i="29"/>
  <c r="AU72" i="29"/>
  <c r="AT72" i="29"/>
  <c r="AR72" i="29"/>
  <c r="AQ72" i="29"/>
  <c r="AP72" i="29"/>
  <c r="AN72" i="29"/>
  <c r="AM72" i="29"/>
  <c r="AL72" i="29"/>
  <c r="AJ72" i="29"/>
  <c r="AI72" i="29"/>
  <c r="AH72" i="29"/>
  <c r="AF72" i="29"/>
  <c r="AE72" i="29"/>
  <c r="AD72" i="29"/>
  <c r="AB72" i="29"/>
  <c r="AA72" i="29"/>
  <c r="Z72" i="29"/>
  <c r="X72" i="29"/>
  <c r="W72" i="29"/>
  <c r="V72" i="29"/>
  <c r="E72" i="29"/>
  <c r="BD71" i="29"/>
  <c r="BC71" i="29"/>
  <c r="BB71" i="29"/>
  <c r="AZ71" i="29"/>
  <c r="AY71" i="29"/>
  <c r="AX71" i="29"/>
  <c r="AV71" i="29"/>
  <c r="AU71" i="29"/>
  <c r="AT71" i="29"/>
  <c r="AR71" i="29"/>
  <c r="AQ71" i="29"/>
  <c r="AP71" i="29"/>
  <c r="AN71" i="29"/>
  <c r="AM71" i="29"/>
  <c r="AL71" i="29"/>
  <c r="AJ71" i="29"/>
  <c r="AI71" i="29"/>
  <c r="AH71" i="29"/>
  <c r="AF71" i="29"/>
  <c r="AE71" i="29"/>
  <c r="AD71" i="29"/>
  <c r="AB71" i="29"/>
  <c r="AA71" i="29"/>
  <c r="Z71" i="29"/>
  <c r="X71" i="29"/>
  <c r="W71" i="29"/>
  <c r="V71" i="29"/>
  <c r="E71" i="29"/>
  <c r="BD70" i="29"/>
  <c r="BC70" i="29"/>
  <c r="BB70" i="29"/>
  <c r="AZ70" i="29"/>
  <c r="AY70" i="29"/>
  <c r="AX70" i="29"/>
  <c r="AV70" i="29"/>
  <c r="AU70" i="29"/>
  <c r="AT70" i="29"/>
  <c r="AR70" i="29"/>
  <c r="AQ70" i="29"/>
  <c r="AP70" i="29"/>
  <c r="AN70" i="29"/>
  <c r="AM70" i="29"/>
  <c r="AL70" i="29"/>
  <c r="AJ70" i="29"/>
  <c r="AI70" i="29"/>
  <c r="AH70" i="29"/>
  <c r="AF70" i="29"/>
  <c r="AE70" i="29"/>
  <c r="AD70" i="29"/>
  <c r="AB70" i="29"/>
  <c r="AA70" i="29"/>
  <c r="Z70" i="29"/>
  <c r="X70" i="29"/>
  <c r="W70" i="29"/>
  <c r="V70" i="29"/>
  <c r="E70" i="29"/>
  <c r="BD65" i="29"/>
  <c r="BC65" i="29"/>
  <c r="BB65" i="29"/>
  <c r="AZ65" i="29"/>
  <c r="AY65" i="29"/>
  <c r="AX65" i="29"/>
  <c r="AV65" i="29"/>
  <c r="AU65" i="29"/>
  <c r="AT65" i="29"/>
  <c r="AR65" i="29"/>
  <c r="AQ65" i="29"/>
  <c r="AN65" i="29"/>
  <c r="AM65" i="29"/>
  <c r="AL65" i="29"/>
  <c r="AJ65" i="29"/>
  <c r="AI65" i="29"/>
  <c r="AF65" i="29"/>
  <c r="AE65" i="29"/>
  <c r="AD65" i="29"/>
  <c r="AB65" i="29"/>
  <c r="AA65" i="29"/>
  <c r="W65" i="29"/>
  <c r="V65" i="29"/>
  <c r="E65" i="29"/>
  <c r="G44" i="29"/>
  <c r="G45" i="29"/>
  <c r="H45" i="29"/>
  <c r="I45" i="29"/>
  <c r="G47" i="29"/>
  <c r="I47" i="29"/>
  <c r="G53" i="29"/>
  <c r="H53" i="29"/>
  <c r="I53" i="29"/>
  <c r="G54" i="29"/>
  <c r="H54" i="29"/>
  <c r="I54" i="29"/>
  <c r="G55" i="29"/>
  <c r="H55" i="29"/>
  <c r="I55" i="29"/>
  <c r="G56" i="29"/>
  <c r="H56" i="29"/>
  <c r="I56" i="29"/>
  <c r="G57" i="29"/>
  <c r="H57" i="29"/>
  <c r="I57" i="29"/>
  <c r="G34" i="29"/>
  <c r="G33" i="29" s="1"/>
  <c r="D56" i="44" s="1"/>
  <c r="Z34" i="29"/>
  <c r="AA34" i="29"/>
  <c r="AB34" i="29"/>
  <c r="AD34" i="29"/>
  <c r="AE34" i="29"/>
  <c r="AF34" i="29"/>
  <c r="AH34" i="29"/>
  <c r="AI34" i="29"/>
  <c r="AJ34" i="29"/>
  <c r="AL34" i="29"/>
  <c r="AM34" i="29"/>
  <c r="Z35" i="29"/>
  <c r="AA35" i="29"/>
  <c r="AB35" i="29"/>
  <c r="AD35" i="29"/>
  <c r="AE35" i="29"/>
  <c r="AF35" i="29"/>
  <c r="AH35" i="29"/>
  <c r="AI35" i="29"/>
  <c r="AJ35" i="29"/>
  <c r="AL35" i="29"/>
  <c r="AM35" i="29"/>
  <c r="Z36" i="29"/>
  <c r="AA36" i="29"/>
  <c r="AB36" i="29"/>
  <c r="AD36" i="29"/>
  <c r="AE36" i="29"/>
  <c r="AF36" i="29"/>
  <c r="AH36" i="29"/>
  <c r="AI36" i="29"/>
  <c r="AJ36" i="29"/>
  <c r="AL36" i="29"/>
  <c r="AM36" i="29"/>
  <c r="Z37" i="29"/>
  <c r="AA37" i="29"/>
  <c r="AB37" i="29"/>
  <c r="AD37" i="29"/>
  <c r="AE37" i="29"/>
  <c r="AF37" i="29"/>
  <c r="AH37" i="29"/>
  <c r="AI37" i="29"/>
  <c r="AJ37" i="29"/>
  <c r="AL37" i="29"/>
  <c r="AM37" i="29"/>
  <c r="AP34" i="29"/>
  <c r="AQ34" i="29"/>
  <c r="AR34" i="29"/>
  <c r="AT34" i="29"/>
  <c r="AU34" i="29"/>
  <c r="AV34" i="29"/>
  <c r="AX34" i="29"/>
  <c r="AY34" i="29"/>
  <c r="AZ34" i="29"/>
  <c r="BB34" i="29"/>
  <c r="BC34" i="29"/>
  <c r="BD34" i="29"/>
  <c r="AP35" i="29"/>
  <c r="AQ35" i="29"/>
  <c r="AR35" i="29"/>
  <c r="AT35" i="29"/>
  <c r="AU35" i="29"/>
  <c r="AV35" i="29"/>
  <c r="AX35" i="29"/>
  <c r="AY35" i="29"/>
  <c r="AZ35" i="29"/>
  <c r="BB35" i="29"/>
  <c r="BC35" i="29"/>
  <c r="BD35" i="29"/>
  <c r="AP36" i="29"/>
  <c r="AQ36" i="29"/>
  <c r="AR36" i="29"/>
  <c r="AT36" i="29"/>
  <c r="AU36" i="29"/>
  <c r="AV36" i="29"/>
  <c r="AX36" i="29"/>
  <c r="AY36" i="29"/>
  <c r="AZ36" i="29"/>
  <c r="BB36" i="29"/>
  <c r="BC36" i="29"/>
  <c r="BD36" i="29"/>
  <c r="AP37" i="29"/>
  <c r="AQ37" i="29"/>
  <c r="AR37" i="29"/>
  <c r="AT37" i="29"/>
  <c r="AU37" i="29"/>
  <c r="AV37" i="29"/>
  <c r="AX37" i="29"/>
  <c r="AY37" i="29"/>
  <c r="AZ37" i="29"/>
  <c r="BB37" i="29"/>
  <c r="BC37" i="29"/>
  <c r="BD37" i="29"/>
  <c r="AN37" i="29"/>
  <c r="AN36" i="29"/>
  <c r="AN35" i="29"/>
  <c r="AN34" i="29"/>
  <c r="E34" i="29"/>
  <c r="E35" i="29"/>
  <c r="E36" i="29"/>
  <c r="E37" i="29"/>
  <c r="E45" i="29"/>
  <c r="E51" i="29"/>
  <c r="E56" i="29"/>
  <c r="E57" i="29"/>
  <c r="E44" i="29"/>
  <c r="E21" i="29"/>
  <c r="AJ21" i="29" s="1"/>
  <c r="E20" i="29"/>
  <c r="AB20" i="29" s="1"/>
  <c r="E8" i="29"/>
  <c r="AI21" i="29"/>
  <c r="AH21" i="29"/>
  <c r="AF21" i="29"/>
  <c r="AE21" i="29"/>
  <c r="AD21" i="29"/>
  <c r="AB21" i="29"/>
  <c r="AA21" i="29"/>
  <c r="Z21" i="29"/>
  <c r="X21" i="29"/>
  <c r="W21" i="29"/>
  <c r="V21" i="29"/>
  <c r="AJ20" i="29"/>
  <c r="AI20" i="29"/>
  <c r="AH20" i="29"/>
  <c r="AF20" i="29"/>
  <c r="AE20" i="29"/>
  <c r="AD20" i="29"/>
  <c r="AA20" i="29"/>
  <c r="Z20" i="29"/>
  <c r="X20" i="29"/>
  <c r="W20" i="29"/>
  <c r="V20" i="29"/>
  <c r="E12" i="29"/>
  <c r="AH11" i="29"/>
  <c r="AF11" i="29"/>
  <c r="AE11" i="29"/>
  <c r="AD11" i="29"/>
  <c r="AB11" i="29"/>
  <c r="AA11" i="29"/>
  <c r="X11" i="29"/>
  <c r="W11" i="29"/>
  <c r="V11" i="29"/>
  <c r="E11" i="29"/>
  <c r="AH10" i="29"/>
  <c r="AF10" i="29"/>
  <c r="AE10" i="29"/>
  <c r="AD10" i="29"/>
  <c r="AB10" i="29"/>
  <c r="AA10" i="29"/>
  <c r="X10" i="29"/>
  <c r="W10" i="29"/>
  <c r="V10" i="29"/>
  <c r="E10" i="29"/>
  <c r="AH9" i="29"/>
  <c r="AF9" i="29"/>
  <c r="AE9" i="29"/>
  <c r="AD9" i="29"/>
  <c r="AB9" i="29"/>
  <c r="AA9" i="29"/>
  <c r="X9" i="29"/>
  <c r="W9" i="29"/>
  <c r="V9" i="29"/>
  <c r="E9" i="29"/>
  <c r="AF8" i="29"/>
  <c r="AE8" i="29"/>
  <c r="AD8" i="29"/>
  <c r="AB8" i="29"/>
  <c r="AA8" i="29"/>
  <c r="W8" i="29"/>
  <c r="V8" i="29"/>
  <c r="X19" i="30"/>
  <c r="Y19" i="30"/>
  <c r="AB19" i="30"/>
  <c r="AD19" i="30"/>
  <c r="AF19" i="30"/>
  <c r="AG19" i="30"/>
  <c r="AH19" i="30"/>
  <c r="AJ19" i="30"/>
  <c r="AK19" i="30"/>
  <c r="AL19" i="30"/>
  <c r="AN19" i="30"/>
  <c r="AO19" i="30"/>
  <c r="AT19" i="30"/>
  <c r="AV19" i="30"/>
  <c r="AW19" i="30"/>
  <c r="AX19" i="30"/>
  <c r="AZ19" i="30"/>
  <c r="BA19" i="30"/>
  <c r="BB19" i="30"/>
  <c r="BD19" i="30"/>
  <c r="BE19" i="30"/>
  <c r="X20" i="30"/>
  <c r="Y20" i="30"/>
  <c r="Z20" i="30"/>
  <c r="AB20" i="30"/>
  <c r="AD20" i="30"/>
  <c r="AF20" i="30"/>
  <c r="AG20" i="30"/>
  <c r="AH20" i="30"/>
  <c r="AJ20" i="30"/>
  <c r="AK20" i="30"/>
  <c r="AL20" i="30"/>
  <c r="AN20" i="30"/>
  <c r="AO20" i="30"/>
  <c r="AT20" i="30"/>
  <c r="AV20" i="30"/>
  <c r="AW20" i="30"/>
  <c r="AX20" i="30"/>
  <c r="AZ20" i="30"/>
  <c r="BA20" i="30"/>
  <c r="BB20" i="30"/>
  <c r="BD20" i="30"/>
  <c r="BE20" i="30"/>
  <c r="BF20" i="30"/>
  <c r="X21" i="30"/>
  <c r="Y21" i="30"/>
  <c r="Z21" i="30"/>
  <c r="AB21" i="30"/>
  <c r="AD21" i="30"/>
  <c r="AF21" i="30"/>
  <c r="AG21" i="30"/>
  <c r="AH21" i="30"/>
  <c r="AJ21" i="30"/>
  <c r="AK21" i="30"/>
  <c r="AL21" i="30"/>
  <c r="AN21" i="30"/>
  <c r="AO21" i="30"/>
  <c r="AT21" i="30"/>
  <c r="AV21" i="30"/>
  <c r="AW21" i="30"/>
  <c r="AX21" i="30"/>
  <c r="AZ21" i="30"/>
  <c r="BA21" i="30"/>
  <c r="BB21" i="30"/>
  <c r="BD21" i="30"/>
  <c r="BE21" i="30"/>
  <c r="BF21" i="30"/>
  <c r="X22" i="30"/>
  <c r="Y22" i="30"/>
  <c r="Z22" i="30"/>
  <c r="AB22" i="30"/>
  <c r="AD22" i="30"/>
  <c r="AF22" i="30"/>
  <c r="AG22" i="30"/>
  <c r="AH22" i="30"/>
  <c r="AJ22" i="30"/>
  <c r="AK22" i="30"/>
  <c r="AL22" i="30"/>
  <c r="AN22" i="30"/>
  <c r="AO22" i="30"/>
  <c r="AT22" i="30"/>
  <c r="AV22" i="30"/>
  <c r="AW22" i="30"/>
  <c r="AX22" i="30"/>
  <c r="AZ22" i="30"/>
  <c r="BA22" i="30"/>
  <c r="BB22" i="30"/>
  <c r="BD22" i="30"/>
  <c r="BE22" i="30"/>
  <c r="BF22" i="30"/>
  <c r="X8" i="30"/>
  <c r="Y8" i="30"/>
  <c r="Y14" i="30" s="1"/>
  <c r="Z8" i="30"/>
  <c r="AB8" i="30"/>
  <c r="AC8" i="30"/>
  <c r="AD8" i="30"/>
  <c r="AF8" i="30"/>
  <c r="AG8" i="30"/>
  <c r="AH8" i="30"/>
  <c r="AJ8" i="30"/>
  <c r="AK8" i="30"/>
  <c r="AL8" i="30"/>
  <c r="AN8" i="30"/>
  <c r="AO8" i="30"/>
  <c r="AP8" i="30"/>
  <c r="AR8" i="30"/>
  <c r="AS8" i="30"/>
  <c r="BE8" i="30"/>
  <c r="X9" i="30"/>
  <c r="Z9" i="30"/>
  <c r="AC9" i="30"/>
  <c r="AD9" i="30"/>
  <c r="AF9" i="30"/>
  <c r="AG9" i="30"/>
  <c r="AH9" i="30"/>
  <c r="AJ9" i="30"/>
  <c r="AK9" i="30"/>
  <c r="AL9" i="30"/>
  <c r="AN9" i="30"/>
  <c r="X10" i="30"/>
  <c r="AD10" i="30"/>
  <c r="AF10" i="30"/>
  <c r="AG10" i="30"/>
  <c r="AH10" i="30"/>
  <c r="AJ10" i="30"/>
  <c r="AK10" i="30"/>
  <c r="AL10" i="30"/>
  <c r="AN10" i="30"/>
  <c r="X11" i="30"/>
  <c r="AD11" i="30"/>
  <c r="AF11" i="30"/>
  <c r="AG11" i="30"/>
  <c r="AH11" i="30"/>
  <c r="AJ11" i="30"/>
  <c r="AK11" i="30"/>
  <c r="AL11" i="30"/>
  <c r="AN11" i="30"/>
  <c r="K11" i="30"/>
  <c r="U28" i="28"/>
  <c r="V28" i="28"/>
  <c r="AH28" i="28"/>
  <c r="AI28" i="28"/>
  <c r="AU28" i="28"/>
  <c r="AK29" i="28"/>
  <c r="AL29" i="28"/>
  <c r="AM29" i="28"/>
  <c r="AX29" i="28"/>
  <c r="AY29" i="28"/>
  <c r="BA29" i="28"/>
  <c r="V30" i="28"/>
  <c r="AD30" i="28"/>
  <c r="W19" i="28"/>
  <c r="U20" i="28"/>
  <c r="K18" i="28"/>
  <c r="Z8" i="28"/>
  <c r="U9" i="28"/>
  <c r="V9" i="28"/>
  <c r="AC9" i="28"/>
  <c r="AD9" i="28"/>
  <c r="AG9" i="28"/>
  <c r="AH9" i="28"/>
  <c r="U10" i="28"/>
  <c r="Y10" i="28"/>
  <c r="Z10" i="28"/>
  <c r="AA10" i="28"/>
  <c r="AG10" i="28"/>
  <c r="AH10" i="28"/>
  <c r="AL10" i="28"/>
  <c r="AM10" i="28"/>
  <c r="AO10" i="28"/>
  <c r="AT10" i="28"/>
  <c r="AU10" i="28"/>
  <c r="AY10" i="28"/>
  <c r="BA10" i="28"/>
  <c r="BB10" i="28"/>
  <c r="R35" i="35"/>
  <c r="S35" i="35"/>
  <c r="Q32" i="35"/>
  <c r="K30" i="28" s="1"/>
  <c r="R32" i="35"/>
  <c r="U30" i="28" s="1"/>
  <c r="S32" i="35"/>
  <c r="T32" i="35"/>
  <c r="W30" i="28" s="1"/>
  <c r="V32" i="35"/>
  <c r="Z30" i="28" s="1"/>
  <c r="W32" i="35"/>
  <c r="AA30" i="28" s="1"/>
  <c r="X32" i="35"/>
  <c r="AC30" i="28" s="1"/>
  <c r="Y32" i="35"/>
  <c r="Z32" i="35"/>
  <c r="AE30" i="28" s="1"/>
  <c r="AA32" i="35"/>
  <c r="AG30" i="28" s="1"/>
  <c r="AB32" i="35"/>
  <c r="AH30" i="28" s="1"/>
  <c r="AC32" i="35"/>
  <c r="AI30" i="28" s="1"/>
  <c r="AD32" i="35"/>
  <c r="AK30" i="28" s="1"/>
  <c r="AE32" i="35"/>
  <c r="AL30" i="28" s="1"/>
  <c r="AF32" i="35"/>
  <c r="AM30" i="28" s="1"/>
  <c r="AH32" i="35"/>
  <c r="AP30" i="28" s="1"/>
  <c r="AI32" i="35"/>
  <c r="AQ30" i="28" s="1"/>
  <c r="AJ32" i="35"/>
  <c r="AS30" i="28" s="1"/>
  <c r="AK32" i="35"/>
  <c r="AT30" i="28" s="1"/>
  <c r="AL32" i="35"/>
  <c r="AU30" i="28" s="1"/>
  <c r="AM32" i="35"/>
  <c r="AW30" i="28" s="1"/>
  <c r="AN32" i="35"/>
  <c r="AX30" i="28" s="1"/>
  <c r="AO32" i="35"/>
  <c r="AY30" i="28" s="1"/>
  <c r="AP32" i="35"/>
  <c r="BA30" i="28" s="1"/>
  <c r="AQ32" i="35"/>
  <c r="BB30" i="28" s="1"/>
  <c r="AR32" i="35"/>
  <c r="BC30" i="28" s="1"/>
  <c r="U32" i="35"/>
  <c r="Y30" i="28" s="1"/>
  <c r="Q23" i="35"/>
  <c r="K20" i="28" s="1"/>
  <c r="R23" i="35"/>
  <c r="S23" i="35"/>
  <c r="V20" i="28" s="1"/>
  <c r="T23" i="35"/>
  <c r="W20" i="28" s="1"/>
  <c r="U23" i="35"/>
  <c r="W23" i="35"/>
  <c r="AA20" i="28" s="1"/>
  <c r="Z23" i="35"/>
  <c r="AE20" i="28" s="1"/>
  <c r="AB23" i="35"/>
  <c r="AC23" i="35"/>
  <c r="AD23" i="35"/>
  <c r="AK20" i="28" s="1"/>
  <c r="AE23" i="35"/>
  <c r="AJ23" i="35"/>
  <c r="AS20" i="28" s="1"/>
  <c r="AM23" i="35"/>
  <c r="AO23" i="35"/>
  <c r="V23" i="35"/>
  <c r="V35" i="35" s="1"/>
  <c r="X23" i="35"/>
  <c r="AC20" i="28" s="1"/>
  <c r="Y23" i="35"/>
  <c r="AD20" i="28" s="1"/>
  <c r="AA23" i="35"/>
  <c r="AG20" i="28" s="1"/>
  <c r="AF23" i="35"/>
  <c r="AH23" i="35"/>
  <c r="AP20" i="28" s="1"/>
  <c r="AI23" i="35"/>
  <c r="AQ20" i="28" s="1"/>
  <c r="AK23" i="35"/>
  <c r="AT20" i="28" s="1"/>
  <c r="AP23" i="35"/>
  <c r="AP35" i="35" s="1"/>
  <c r="AR23" i="35"/>
  <c r="BC20" i="28" s="1"/>
  <c r="AG23" i="35"/>
  <c r="AO20" i="28" s="1"/>
  <c r="AN23" i="35"/>
  <c r="AX20" i="28" s="1"/>
  <c r="AQ23" i="35"/>
  <c r="BB20" i="28" s="1"/>
  <c r="AL23" i="35"/>
  <c r="Q14" i="35"/>
  <c r="K10" i="28" s="1"/>
  <c r="R14" i="35"/>
  <c r="S14" i="35"/>
  <c r="V10" i="28" s="1"/>
  <c r="T14" i="35"/>
  <c r="W10" i="28" s="1"/>
  <c r="U14" i="35"/>
  <c r="V14" i="35"/>
  <c r="W14" i="35"/>
  <c r="W35" i="35" s="1"/>
  <c r="X14" i="35"/>
  <c r="Y14" i="35"/>
  <c r="AD10" i="28" s="1"/>
  <c r="Z14" i="35"/>
  <c r="AE10" i="28" s="1"/>
  <c r="AA14" i="35"/>
  <c r="AB14" i="35"/>
  <c r="AC14" i="35"/>
  <c r="AI10" i="28" s="1"/>
  <c r="AD14" i="35"/>
  <c r="AK10" i="28" s="1"/>
  <c r="AE14" i="35"/>
  <c r="AF14" i="35"/>
  <c r="AG14" i="35"/>
  <c r="AH14" i="35"/>
  <c r="AI14" i="35"/>
  <c r="AQ10" i="28" s="1"/>
  <c r="AJ14" i="35"/>
  <c r="AS10" i="28" s="1"/>
  <c r="AK14" i="35"/>
  <c r="AL14" i="35"/>
  <c r="AM14" i="35"/>
  <c r="AW10" i="28" s="1"/>
  <c r="AN14" i="35"/>
  <c r="AX10" i="28" s="1"/>
  <c r="AO14" i="35"/>
  <c r="AP14" i="35"/>
  <c r="AQ14" i="35"/>
  <c r="AQ35" i="35" s="1"/>
  <c r="AR14" i="35"/>
  <c r="R32" i="34"/>
  <c r="K29" i="28" s="1"/>
  <c r="S32" i="34"/>
  <c r="T32" i="34"/>
  <c r="V29" i="28" s="1"/>
  <c r="U32" i="34"/>
  <c r="W29" i="28" s="1"/>
  <c r="W32" i="34"/>
  <c r="Z29" i="28" s="1"/>
  <c r="X32" i="34"/>
  <c r="AA29" i="28" s="1"/>
  <c r="Y32" i="34"/>
  <c r="AC29" i="28" s="1"/>
  <c r="Z32" i="34"/>
  <c r="AD29" i="28" s="1"/>
  <c r="AA32" i="34"/>
  <c r="AE29" i="28" s="1"/>
  <c r="AB32" i="34"/>
  <c r="AG29" i="28" s="1"/>
  <c r="AC32" i="34"/>
  <c r="AH29" i="28" s="1"/>
  <c r="AE32" i="34"/>
  <c r="AF32" i="34"/>
  <c r="AG32" i="34"/>
  <c r="AI32" i="34"/>
  <c r="AP29" i="28" s="1"/>
  <c r="AJ32" i="34"/>
  <c r="AQ29" i="28" s="1"/>
  <c r="AK32" i="34"/>
  <c r="AS29" i="28" s="1"/>
  <c r="AL32" i="34"/>
  <c r="AT29" i="28" s="1"/>
  <c r="AM32" i="34"/>
  <c r="AU29" i="28" s="1"/>
  <c r="AN32" i="34"/>
  <c r="AW29" i="28" s="1"/>
  <c r="AO32" i="34"/>
  <c r="AP32" i="34"/>
  <c r="AQ32" i="34"/>
  <c r="AR32" i="34"/>
  <c r="BB29" i="28" s="1"/>
  <c r="AS32" i="34"/>
  <c r="BC29" i="28" s="1"/>
  <c r="V32" i="34"/>
  <c r="Y29" i="28" s="1"/>
  <c r="R23" i="34"/>
  <c r="S23" i="34"/>
  <c r="U19" i="28" s="1"/>
  <c r="T23" i="34"/>
  <c r="V19" i="28" s="1"/>
  <c r="U23" i="34"/>
  <c r="Y23" i="34"/>
  <c r="Z23" i="34"/>
  <c r="AA23" i="34"/>
  <c r="AE19" i="28" s="1"/>
  <c r="AB23" i="34"/>
  <c r="V23" i="34"/>
  <c r="Y19" i="28" s="1"/>
  <c r="W23" i="34"/>
  <c r="Z19" i="28" s="1"/>
  <c r="X23" i="34"/>
  <c r="AA19" i="28" s="1"/>
  <c r="AC23" i="34"/>
  <c r="AD19" i="34"/>
  <c r="AE19" i="34"/>
  <c r="AF19" i="34"/>
  <c r="AG19" i="34"/>
  <c r="AG23" i="34" s="1"/>
  <c r="AM19" i="28" s="1"/>
  <c r="AH19" i="34"/>
  <c r="AI19" i="34"/>
  <c r="AJ19" i="34"/>
  <c r="AK19" i="34"/>
  <c r="AL19" i="34"/>
  <c r="AM19" i="34"/>
  <c r="AN19" i="34"/>
  <c r="AO19" i="34"/>
  <c r="AP19" i="34"/>
  <c r="AQ19" i="34"/>
  <c r="AR19" i="34"/>
  <c r="AS19" i="34"/>
  <c r="AH20" i="34"/>
  <c r="AI20" i="34"/>
  <c r="AJ20" i="34"/>
  <c r="AK20" i="34"/>
  <c r="AL20" i="34"/>
  <c r="AL23" i="34" s="1"/>
  <c r="AM20" i="34"/>
  <c r="AN20" i="34"/>
  <c r="AO20" i="34"/>
  <c r="AP20" i="34"/>
  <c r="AQ20" i="34"/>
  <c r="AR20" i="34"/>
  <c r="AS20" i="34"/>
  <c r="AH21" i="34"/>
  <c r="AI21" i="34"/>
  <c r="AJ21" i="34"/>
  <c r="AK21" i="34"/>
  <c r="AL21" i="34"/>
  <c r="AM21" i="34"/>
  <c r="AN21" i="34"/>
  <c r="AO21" i="34"/>
  <c r="AP21" i="34"/>
  <c r="AQ21" i="34"/>
  <c r="AR21" i="34"/>
  <c r="AS21" i="34"/>
  <c r="R14" i="34"/>
  <c r="K9" i="28" s="1"/>
  <c r="S14" i="34"/>
  <c r="T14" i="34"/>
  <c r="U14" i="34"/>
  <c r="U35" i="34" s="1"/>
  <c r="V14" i="34"/>
  <c r="Y9" i="28" s="1"/>
  <c r="W14" i="34"/>
  <c r="Z9" i="28" s="1"/>
  <c r="X14" i="34"/>
  <c r="AA9" i="28" s="1"/>
  <c r="Y14" i="34"/>
  <c r="Z14" i="34"/>
  <c r="AA14" i="34"/>
  <c r="AE9" i="28" s="1"/>
  <c r="AB14" i="34"/>
  <c r="AC14" i="34"/>
  <c r="AE14" i="34"/>
  <c r="AF14" i="34"/>
  <c r="AL9" i="28" s="1"/>
  <c r="AG14" i="34"/>
  <c r="AM9" i="28" s="1"/>
  <c r="AH14" i="34"/>
  <c r="AO9" i="28" s="1"/>
  <c r="AI14" i="34"/>
  <c r="AP9" i="28" s="1"/>
  <c r="AJ14" i="34"/>
  <c r="AQ9" i="28" s="1"/>
  <c r="AK14" i="34"/>
  <c r="AS9" i="28" s="1"/>
  <c r="AL14" i="34"/>
  <c r="AT9" i="28" s="1"/>
  <c r="AM14" i="34"/>
  <c r="AU9" i="28" s="1"/>
  <c r="AN14" i="34"/>
  <c r="AW9" i="28" s="1"/>
  <c r="AO14" i="34"/>
  <c r="AP14" i="34"/>
  <c r="AY9" i="28" s="1"/>
  <c r="AQ14" i="34"/>
  <c r="BA9" i="28" s="1"/>
  <c r="AR14" i="34"/>
  <c r="BB9" i="28" s="1"/>
  <c r="AS14" i="34"/>
  <c r="BC9" i="28" s="1"/>
  <c r="R32" i="33"/>
  <c r="K28" i="28" s="1"/>
  <c r="S32" i="33"/>
  <c r="T32" i="33"/>
  <c r="U32" i="33"/>
  <c r="W28" i="28" s="1"/>
  <c r="W32" i="33"/>
  <c r="Z28" i="28" s="1"/>
  <c r="X32" i="33"/>
  <c r="AA28" i="28" s="1"/>
  <c r="Y32" i="33"/>
  <c r="AC28" i="28" s="1"/>
  <c r="Z32" i="33"/>
  <c r="AD28" i="28" s="1"/>
  <c r="AA32" i="33"/>
  <c r="AE28" i="28" s="1"/>
  <c r="AB32" i="33"/>
  <c r="AG28" i="28" s="1"/>
  <c r="AC32" i="33"/>
  <c r="AD32" i="33"/>
  <c r="AE32" i="33"/>
  <c r="AK28" i="28" s="1"/>
  <c r="AF32" i="33"/>
  <c r="AL28" i="28" s="1"/>
  <c r="AG32" i="33"/>
  <c r="AM28" i="28" s="1"/>
  <c r="AH32" i="33"/>
  <c r="AO28" i="28" s="1"/>
  <c r="AI32" i="33"/>
  <c r="AP28" i="28" s="1"/>
  <c r="AJ32" i="33"/>
  <c r="AQ28" i="28" s="1"/>
  <c r="AK32" i="33"/>
  <c r="AS28" i="28" s="1"/>
  <c r="AL32" i="33"/>
  <c r="AT28" i="28" s="1"/>
  <c r="AM32" i="33"/>
  <c r="AN32" i="33"/>
  <c r="AW28" i="28" s="1"/>
  <c r="AO32" i="33"/>
  <c r="AX28" i="28" s="1"/>
  <c r="AP32" i="33"/>
  <c r="AY28" i="28" s="1"/>
  <c r="AQ32" i="33"/>
  <c r="BA28" i="28" s="1"/>
  <c r="AR32" i="33"/>
  <c r="BB28" i="28" s="1"/>
  <c r="AS32" i="33"/>
  <c r="BC28" i="28" s="1"/>
  <c r="V32" i="33"/>
  <c r="Y28" i="28" s="1"/>
  <c r="R23" i="33"/>
  <c r="S23" i="33"/>
  <c r="U18" i="28" s="1"/>
  <c r="T23" i="33"/>
  <c r="V18" i="28" s="1"/>
  <c r="U23" i="33"/>
  <c r="W18" i="28" s="1"/>
  <c r="X23" i="33"/>
  <c r="AA18" i="28" s="1"/>
  <c r="Y23" i="33"/>
  <c r="AC18" i="28" s="1"/>
  <c r="Z23" i="33"/>
  <c r="AA23" i="33"/>
  <c r="AE18" i="28" s="1"/>
  <c r="AC23" i="33"/>
  <c r="AF23" i="33"/>
  <c r="AH23" i="33"/>
  <c r="AO18" i="28" s="1"/>
  <c r="AI23" i="33"/>
  <c r="AP18" i="28" s="1"/>
  <c r="AJ23" i="33"/>
  <c r="AK23" i="33"/>
  <c r="AS18" i="28" s="1"/>
  <c r="AM23" i="33"/>
  <c r="AR23" i="33"/>
  <c r="BB18" i="28" s="1"/>
  <c r="AS23" i="33"/>
  <c r="BC18" i="28" s="1"/>
  <c r="V23" i="33"/>
  <c r="W23" i="33"/>
  <c r="Z18" i="28" s="1"/>
  <c r="AB23" i="33"/>
  <c r="AD23" i="33"/>
  <c r="AI18" i="28" s="1"/>
  <c r="AE23" i="33"/>
  <c r="AG23" i="33"/>
  <c r="AM18" i="28" s="1"/>
  <c r="AL23" i="33"/>
  <c r="AN23" i="33"/>
  <c r="AW18" i="28" s="1"/>
  <c r="AO23" i="33"/>
  <c r="AP23" i="33"/>
  <c r="AQ23" i="33"/>
  <c r="BA18" i="28" s="1"/>
  <c r="R14" i="33"/>
  <c r="K8" i="28" s="1"/>
  <c r="S14" i="33"/>
  <c r="U8" i="28" s="1"/>
  <c r="T14" i="33"/>
  <c r="U14" i="33"/>
  <c r="W8" i="28" s="1"/>
  <c r="V14" i="33"/>
  <c r="Y8" i="28" s="1"/>
  <c r="W14" i="33"/>
  <c r="X14" i="33"/>
  <c r="AA8" i="28" s="1"/>
  <c r="Y14" i="33"/>
  <c r="Z14" i="33"/>
  <c r="AD8" i="28" s="1"/>
  <c r="AA14" i="33"/>
  <c r="AE8" i="28" s="1"/>
  <c r="AB14" i="33"/>
  <c r="AG8" i="28" s="1"/>
  <c r="AC14" i="33"/>
  <c r="AH8" i="28" s="1"/>
  <c r="AD14" i="33"/>
  <c r="AE14" i="33"/>
  <c r="AK8" i="28" s="1"/>
  <c r="AF14" i="33"/>
  <c r="AL8" i="28" s="1"/>
  <c r="AG14" i="33"/>
  <c r="AM8" i="28" s="1"/>
  <c r="AH14" i="33"/>
  <c r="AO8" i="28" s="1"/>
  <c r="AI14" i="33"/>
  <c r="AJ14" i="33"/>
  <c r="AQ8" i="28" s="1"/>
  <c r="AK14" i="33"/>
  <c r="AS8" i="28" s="1"/>
  <c r="AL14" i="33"/>
  <c r="AT8" i="28" s="1"/>
  <c r="AM14" i="33"/>
  <c r="AU8" i="28" s="1"/>
  <c r="AN14" i="33"/>
  <c r="AO14" i="33"/>
  <c r="AX8" i="28" s="1"/>
  <c r="AP14" i="33"/>
  <c r="AY8" i="28" s="1"/>
  <c r="AQ14" i="33"/>
  <c r="BA8" i="28" s="1"/>
  <c r="AR14" i="33"/>
  <c r="BB8" i="28" s="1"/>
  <c r="AS14" i="33"/>
  <c r="AS29" i="20"/>
  <c r="BC27" i="28" s="1"/>
  <c r="AR29" i="20"/>
  <c r="BB27" i="28" s="1"/>
  <c r="AQ29" i="20"/>
  <c r="BA27" i="28" s="1"/>
  <c r="AP29" i="20"/>
  <c r="AY27" i="28" s="1"/>
  <c r="AO29" i="20"/>
  <c r="AX27" i="28" s="1"/>
  <c r="AN29" i="20"/>
  <c r="AW27" i="28" s="1"/>
  <c r="AM29" i="20"/>
  <c r="AU27" i="28" s="1"/>
  <c r="AL29" i="20"/>
  <c r="AT27" i="28" s="1"/>
  <c r="AK29" i="20"/>
  <c r="AS27" i="28" s="1"/>
  <c r="AJ29" i="20"/>
  <c r="AQ27" i="28" s="1"/>
  <c r="AI29" i="20"/>
  <c r="AP27" i="28" s="1"/>
  <c r="AG29" i="20"/>
  <c r="AM27" i="28" s="1"/>
  <c r="AF29" i="20"/>
  <c r="AL27" i="28" s="1"/>
  <c r="AE29" i="20"/>
  <c r="AK27" i="28" s="1"/>
  <c r="AD29" i="20"/>
  <c r="AI27" i="28" s="1"/>
  <c r="AC29" i="20"/>
  <c r="AH27" i="28" s="1"/>
  <c r="AB29" i="20"/>
  <c r="AG27" i="28" s="1"/>
  <c r="AA29" i="20"/>
  <c r="AE27" i="28" s="1"/>
  <c r="Z29" i="20"/>
  <c r="AD27" i="28" s="1"/>
  <c r="Y29" i="20"/>
  <c r="AC27" i="28" s="1"/>
  <c r="X29" i="20"/>
  <c r="AA27" i="28" s="1"/>
  <c r="W29" i="20"/>
  <c r="Z27" i="28" s="1"/>
  <c r="U29" i="20"/>
  <c r="W27" i="28" s="1"/>
  <c r="T29" i="20"/>
  <c r="V27" i="28" s="1"/>
  <c r="S29" i="20"/>
  <c r="U27" i="28" s="1"/>
  <c r="R29" i="20"/>
  <c r="K27" i="28" s="1"/>
  <c r="S21" i="20"/>
  <c r="U17" i="28" s="1"/>
  <c r="T21" i="20"/>
  <c r="V17" i="28" s="1"/>
  <c r="U21" i="20"/>
  <c r="W17" i="28" s="1"/>
  <c r="R21" i="20"/>
  <c r="K17" i="28" s="1"/>
  <c r="S13" i="20"/>
  <c r="U7" i="28" s="1"/>
  <c r="T13" i="20"/>
  <c r="V7" i="28" s="1"/>
  <c r="U13" i="20"/>
  <c r="W7" i="28" s="1"/>
  <c r="R13" i="20"/>
  <c r="K7" i="28" s="1"/>
  <c r="M35" i="34"/>
  <c r="M35" i="35"/>
  <c r="F12" i="30"/>
  <c r="F10" i="30"/>
  <c r="F11" i="30"/>
  <c r="F9" i="30"/>
  <c r="H30" i="28"/>
  <c r="F30" i="28"/>
  <c r="F29" i="28"/>
  <c r="F20" i="28"/>
  <c r="D20" i="28"/>
  <c r="C20" i="28"/>
  <c r="F18" i="28"/>
  <c r="D30" i="28"/>
  <c r="C30" i="28"/>
  <c r="D29" i="28"/>
  <c r="C29" i="28"/>
  <c r="D28" i="28"/>
  <c r="C28" i="28"/>
  <c r="D27" i="28"/>
  <c r="C27" i="28"/>
  <c r="F10" i="28"/>
  <c r="F9" i="28"/>
  <c r="B10" i="28"/>
  <c r="B20" i="28" s="1"/>
  <c r="B30" i="28" s="1"/>
  <c r="B9" i="28"/>
  <c r="B19" i="28" s="1"/>
  <c r="B29" i="28" s="1"/>
  <c r="B8" i="28"/>
  <c r="B18" i="28" s="1"/>
  <c r="B28" i="28" s="1"/>
  <c r="M32" i="35"/>
  <c r="O30" i="35"/>
  <c r="O32" i="35" s="1"/>
  <c r="G29" i="35"/>
  <c r="G28" i="35"/>
  <c r="G32" i="35" s="1"/>
  <c r="M23" i="35"/>
  <c r="G23" i="35"/>
  <c r="O21" i="35"/>
  <c r="I21" i="35"/>
  <c r="O20" i="35"/>
  <c r="O23" i="35" s="1"/>
  <c r="H20" i="28" s="1"/>
  <c r="I20" i="35"/>
  <c r="I23" i="35" s="1"/>
  <c r="N23" i="35"/>
  <c r="G20" i="28" s="1"/>
  <c r="I19" i="35"/>
  <c r="M14" i="35"/>
  <c r="O12" i="35"/>
  <c r="K12" i="35"/>
  <c r="I12" i="35"/>
  <c r="O11" i="35"/>
  <c r="K11" i="35"/>
  <c r="I11" i="35"/>
  <c r="N10" i="35"/>
  <c r="K10" i="35"/>
  <c r="I10" i="35"/>
  <c r="O10" i="35" s="1"/>
  <c r="K9" i="35"/>
  <c r="G9" i="35"/>
  <c r="I9" i="35" s="1"/>
  <c r="I14" i="35" s="1"/>
  <c r="D10" i="28" s="1"/>
  <c r="G30" i="34"/>
  <c r="N30" i="34" s="1"/>
  <c r="AD30" i="34" s="1"/>
  <c r="G29" i="34"/>
  <c r="N29" i="34" s="1"/>
  <c r="AD29" i="34" s="1"/>
  <c r="G28" i="34"/>
  <c r="N28" i="34" s="1"/>
  <c r="AD28" i="34" s="1"/>
  <c r="AD32" i="34" s="1"/>
  <c r="AI29" i="28" s="1"/>
  <c r="M32" i="34"/>
  <c r="G32" i="34"/>
  <c r="M23" i="34"/>
  <c r="F19" i="28" s="1"/>
  <c r="G23" i="34"/>
  <c r="C19" i="28" s="1"/>
  <c r="I21" i="34"/>
  <c r="I20" i="34"/>
  <c r="I19" i="34"/>
  <c r="M14" i="34"/>
  <c r="O12" i="34"/>
  <c r="K10" i="34"/>
  <c r="I10" i="34"/>
  <c r="K9" i="34"/>
  <c r="G9" i="34"/>
  <c r="AD9" i="34" s="1"/>
  <c r="AD14" i="34" s="1"/>
  <c r="M32" i="33"/>
  <c r="F28" i="28" s="1"/>
  <c r="G29" i="33"/>
  <c r="G28" i="33"/>
  <c r="G32" i="33" s="1"/>
  <c r="M23" i="33"/>
  <c r="I20" i="33"/>
  <c r="N23" i="33"/>
  <c r="M14" i="33"/>
  <c r="K12" i="33"/>
  <c r="I12" i="33"/>
  <c r="K11" i="33"/>
  <c r="I11" i="33"/>
  <c r="K10" i="33"/>
  <c r="I10" i="33"/>
  <c r="K9" i="33"/>
  <c r="G9" i="33"/>
  <c r="K10" i="20"/>
  <c r="M29" i="20"/>
  <c r="F27" i="28" s="1"/>
  <c r="M21" i="20"/>
  <c r="F17" i="28" s="1"/>
  <c r="M13" i="20"/>
  <c r="G19" i="20"/>
  <c r="G18" i="20"/>
  <c r="B7" i="28"/>
  <c r="B17" i="28" s="1"/>
  <c r="B27" i="28" s="1"/>
  <c r="G10" i="20"/>
  <c r="AO10" i="20" s="1"/>
  <c r="K11" i="20"/>
  <c r="K9" i="20"/>
  <c r="G11" i="20"/>
  <c r="AK11" i="20" s="1"/>
  <c r="G9" i="20"/>
  <c r="G27" i="20"/>
  <c r="O27" i="20" s="1"/>
  <c r="AH27" i="20" s="1"/>
  <c r="G26" i="20"/>
  <c r="N26" i="20" s="1"/>
  <c r="E15" i="43" l="1"/>
  <c r="E14" i="43" s="1"/>
  <c r="E18" i="44"/>
  <c r="E17" i="44" s="1"/>
  <c r="F15" i="43"/>
  <c r="F14" i="43" s="1"/>
  <c r="F18" i="44"/>
  <c r="F17" i="44" s="1"/>
  <c r="G21" i="29"/>
  <c r="H21" i="29"/>
  <c r="AI19" i="29"/>
  <c r="Y55" i="44" s="1"/>
  <c r="V19" i="29"/>
  <c r="L55" i="44" s="1"/>
  <c r="BC12" i="44"/>
  <c r="AA19" i="29"/>
  <c r="Q55" i="44" s="1"/>
  <c r="AU12" i="44"/>
  <c r="BC56" i="44"/>
  <c r="AY12" i="44"/>
  <c r="BG12" i="44"/>
  <c r="X19" i="29"/>
  <c r="X59" i="29" s="1"/>
  <c r="BO59" i="29"/>
  <c r="J19" i="29"/>
  <c r="G55" i="44" s="1"/>
  <c r="AF19" i="29"/>
  <c r="V55" i="44" s="1"/>
  <c r="AN33" i="29"/>
  <c r="AD56" i="44" s="1"/>
  <c r="BD33" i="29"/>
  <c r="BD59" i="29" s="1"/>
  <c r="AQ33" i="29"/>
  <c r="AG56" i="44" s="1"/>
  <c r="AF33" i="29"/>
  <c r="V56" i="44" s="1"/>
  <c r="I46" i="29"/>
  <c r="F58" i="44" s="1"/>
  <c r="BC33" i="29"/>
  <c r="AS56" i="44" s="1"/>
  <c r="G52" i="29"/>
  <c r="D59" i="44" s="1"/>
  <c r="AJ19" i="29"/>
  <c r="Z55" i="44" s="1"/>
  <c r="AZ33" i="29"/>
  <c r="AP56" i="44" s="1"/>
  <c r="J33" i="29"/>
  <c r="G56" i="44" s="1"/>
  <c r="AP33" i="29"/>
  <c r="AP59" i="29" s="1"/>
  <c r="W19" i="29"/>
  <c r="M55" i="44" s="1"/>
  <c r="AE19" i="29"/>
  <c r="AR33" i="29"/>
  <c r="AH56" i="44" s="1"/>
  <c r="AH33" i="29"/>
  <c r="X56" i="44" s="1"/>
  <c r="BJ56" i="44"/>
  <c r="BT59" i="29"/>
  <c r="BT79" i="29" s="1"/>
  <c r="AX55" i="44"/>
  <c r="AU55" i="44" s="1"/>
  <c r="BH59" i="29"/>
  <c r="AH19" i="29"/>
  <c r="AE33" i="29"/>
  <c r="U56" i="44" s="1"/>
  <c r="G46" i="29"/>
  <c r="D58" i="44" s="1"/>
  <c r="BA56" i="44"/>
  <c r="BB33" i="29"/>
  <c r="AD33" i="29"/>
  <c r="T56" i="44" s="1"/>
  <c r="BI56" i="44"/>
  <c r="AB33" i="29"/>
  <c r="R56" i="44" s="1"/>
  <c r="AV56" i="44"/>
  <c r="BF59" i="29"/>
  <c r="AZ56" i="44"/>
  <c r="AW56" i="44"/>
  <c r="BG59" i="29"/>
  <c r="AA33" i="29"/>
  <c r="Q56" i="44" s="1"/>
  <c r="N55" i="44"/>
  <c r="AX33" i="29"/>
  <c r="AM33" i="29"/>
  <c r="G43" i="29"/>
  <c r="D57" i="44" s="1"/>
  <c r="Z33" i="29"/>
  <c r="P56" i="44" s="1"/>
  <c r="Z19" i="29"/>
  <c r="AB19" i="29"/>
  <c r="AV33" i="29"/>
  <c r="AL33" i="29"/>
  <c r="AR19" i="29"/>
  <c r="BF55" i="44"/>
  <c r="BC55" i="44" s="1"/>
  <c r="AZ19" i="29"/>
  <c r="BH56" i="44"/>
  <c r="AY33" i="29"/>
  <c r="H52" i="29"/>
  <c r="E59" i="44" s="1"/>
  <c r="AU33" i="29"/>
  <c r="AJ33" i="29"/>
  <c r="Z56" i="44" s="1"/>
  <c r="AD19" i="29"/>
  <c r="AT33" i="29"/>
  <c r="AI33" i="29"/>
  <c r="Y56" i="44" s="1"/>
  <c r="G9" i="43"/>
  <c r="BB56" i="44"/>
  <c r="I52" i="29"/>
  <c r="F59" i="44" s="1"/>
  <c r="M13" i="44"/>
  <c r="BJ13" i="44"/>
  <c r="BG13" i="44" s="1"/>
  <c r="AU21" i="44"/>
  <c r="BG21" i="44"/>
  <c r="BC21" i="44"/>
  <c r="AY21" i="44"/>
  <c r="H27" i="37"/>
  <c r="E25" i="44" s="1"/>
  <c r="H72" i="37"/>
  <c r="J91" i="37"/>
  <c r="H61" i="37"/>
  <c r="E30" i="44" s="1"/>
  <c r="H23" i="37"/>
  <c r="E24" i="44" s="1"/>
  <c r="I23" i="37"/>
  <c r="F24" i="44" s="1"/>
  <c r="I17" i="37"/>
  <c r="F23" i="44" s="1"/>
  <c r="I72" i="37"/>
  <c r="F31" i="44" s="1"/>
  <c r="I61" i="37"/>
  <c r="F30" i="44" s="1"/>
  <c r="H32" i="37"/>
  <c r="E26" i="44" s="1"/>
  <c r="I27" i="37"/>
  <c r="F25" i="44" s="1"/>
  <c r="H54" i="37"/>
  <c r="E29" i="44" s="1"/>
  <c r="I38" i="37"/>
  <c r="F27" i="44" s="1"/>
  <c r="H38" i="37"/>
  <c r="E27" i="44" s="1"/>
  <c r="I32" i="37"/>
  <c r="F26" i="44" s="1"/>
  <c r="AF27" i="43"/>
  <c r="AE27" i="43"/>
  <c r="AH27" i="43"/>
  <c r="AG27" i="43"/>
  <c r="AI27" i="43"/>
  <c r="AR43" i="44"/>
  <c r="W27" i="43"/>
  <c r="AB43" i="44"/>
  <c r="L27" i="43"/>
  <c r="M43" i="44"/>
  <c r="AJ27" i="43"/>
  <c r="AS43" i="44"/>
  <c r="V27" i="43"/>
  <c r="Z43" i="44"/>
  <c r="K27" i="43"/>
  <c r="L43" i="44"/>
  <c r="J27" i="43"/>
  <c r="J43" i="44"/>
  <c r="T27" i="43"/>
  <c r="X43" i="44"/>
  <c r="AC27" i="43"/>
  <c r="AJ43" i="44"/>
  <c r="S27" i="43"/>
  <c r="V43" i="44"/>
  <c r="U27" i="43"/>
  <c r="AD27" i="43"/>
  <c r="AK43" i="44"/>
  <c r="AB27" i="43"/>
  <c r="AH43" i="44"/>
  <c r="R27" i="43"/>
  <c r="U43" i="44"/>
  <c r="M27" i="43"/>
  <c r="N43" i="44"/>
  <c r="AA27" i="43"/>
  <c r="AG43" i="44"/>
  <c r="Q27" i="43"/>
  <c r="T43" i="44"/>
  <c r="AM43" i="44"/>
  <c r="Z27" i="43"/>
  <c r="AF43" i="44"/>
  <c r="P27" i="43"/>
  <c r="R43" i="44"/>
  <c r="Y27" i="43"/>
  <c r="AD43" i="44"/>
  <c r="O27" i="43"/>
  <c r="Q43" i="44"/>
  <c r="X27" i="43"/>
  <c r="AC43" i="44"/>
  <c r="N27" i="43"/>
  <c r="P43" i="44"/>
  <c r="G43" i="44"/>
  <c r="G27" i="43"/>
  <c r="H65" i="19"/>
  <c r="H77" i="19"/>
  <c r="G72" i="37"/>
  <c r="G17" i="37"/>
  <c r="D23" i="44" s="1"/>
  <c r="E31" i="44"/>
  <c r="G23" i="37"/>
  <c r="D24" i="44" s="1"/>
  <c r="G61" i="37"/>
  <c r="D30" i="44" s="1"/>
  <c r="G27" i="37"/>
  <c r="D25" i="44" s="1"/>
  <c r="G54" i="37"/>
  <c r="D29" i="44" s="1"/>
  <c r="G32" i="37"/>
  <c r="D26" i="44" s="1"/>
  <c r="G38" i="37"/>
  <c r="D27" i="44" s="1"/>
  <c r="J18" i="43"/>
  <c r="J21" i="44"/>
  <c r="G46" i="44"/>
  <c r="H92" i="19"/>
  <c r="U37" i="43"/>
  <c r="Q37" i="43"/>
  <c r="T65" i="44"/>
  <c r="O37" i="43"/>
  <c r="Q65" i="44"/>
  <c r="BF46" i="44"/>
  <c r="AT30" i="43"/>
  <c r="R37" i="43"/>
  <c r="U65" i="44"/>
  <c r="T37" i="43"/>
  <c r="X65" i="44"/>
  <c r="BH46" i="44"/>
  <c r="AU30" i="43"/>
  <c r="S37" i="43"/>
  <c r="V65" i="44"/>
  <c r="W37" i="43"/>
  <c r="AB65" i="44"/>
  <c r="G30" i="43"/>
  <c r="Z37" i="43"/>
  <c r="AF65" i="44"/>
  <c r="Y37" i="43"/>
  <c r="AD65" i="44"/>
  <c r="AV46" i="44"/>
  <c r="AL30" i="43"/>
  <c r="AA37" i="43"/>
  <c r="AG65" i="44"/>
  <c r="AD37" i="43"/>
  <c r="AK65" i="44"/>
  <c r="BE46" i="44"/>
  <c r="AS30" i="43"/>
  <c r="K30" i="43"/>
  <c r="L46" i="44"/>
  <c r="AB37" i="43"/>
  <c r="AH65" i="44"/>
  <c r="AG37" i="43"/>
  <c r="AO65" i="44"/>
  <c r="K37" i="43"/>
  <c r="L65" i="44"/>
  <c r="BD46" i="44"/>
  <c r="AR30" i="43"/>
  <c r="AC37" i="43"/>
  <c r="AJ65" i="44"/>
  <c r="V37" i="43"/>
  <c r="Z65" i="44"/>
  <c r="L37" i="43"/>
  <c r="M65" i="44"/>
  <c r="N37" i="43"/>
  <c r="P65" i="44"/>
  <c r="BB46" i="44"/>
  <c r="AQ30" i="43"/>
  <c r="BJ46" i="44"/>
  <c r="AW30" i="43"/>
  <c r="AI37" i="43"/>
  <c r="AR65" i="44"/>
  <c r="X37" i="43"/>
  <c r="AC65" i="44"/>
  <c r="M37" i="43"/>
  <c r="N65" i="44"/>
  <c r="AZ46" i="44"/>
  <c r="AO30" i="43"/>
  <c r="AW46" i="44"/>
  <c r="AM30" i="43"/>
  <c r="AJ37" i="43"/>
  <c r="AS65" i="44"/>
  <c r="AF37" i="43"/>
  <c r="AN65" i="44"/>
  <c r="AX46" i="44"/>
  <c r="AN30" i="43"/>
  <c r="P37" i="43"/>
  <c r="R65" i="44"/>
  <c r="AK37" i="43"/>
  <c r="AT65" i="44"/>
  <c r="AH37" i="43"/>
  <c r="AP65" i="44"/>
  <c r="AE37" i="43"/>
  <c r="AL65" i="44"/>
  <c r="J37" i="43"/>
  <c r="J36" i="43" s="1"/>
  <c r="BA46" i="44"/>
  <c r="AP30" i="43"/>
  <c r="BB68" i="44"/>
  <c r="AQ40" i="43"/>
  <c r="BF68" i="44"/>
  <c r="AT40" i="43"/>
  <c r="BA68" i="44"/>
  <c r="AP40" i="43"/>
  <c r="BD68" i="44"/>
  <c r="AR40" i="43"/>
  <c r="BI68" i="44"/>
  <c r="AV40" i="43"/>
  <c r="AW68" i="44"/>
  <c r="AM40" i="43"/>
  <c r="AZ68" i="44"/>
  <c r="AO40" i="43"/>
  <c r="AV68" i="44"/>
  <c r="AL40" i="43"/>
  <c r="BE68" i="44"/>
  <c r="AS40" i="43"/>
  <c r="G33" i="43"/>
  <c r="G61" i="44"/>
  <c r="BH68" i="44"/>
  <c r="AU40" i="43"/>
  <c r="BJ68" i="44"/>
  <c r="AW40" i="43"/>
  <c r="AX68" i="44"/>
  <c r="AN40" i="43"/>
  <c r="L14" i="30"/>
  <c r="AW10" i="43"/>
  <c r="U47" i="30"/>
  <c r="J21" i="30"/>
  <c r="O47" i="30"/>
  <c r="BU47" i="30"/>
  <c r="BI67" i="44"/>
  <c r="AV39" i="43"/>
  <c r="BH67" i="44"/>
  <c r="AU39" i="43"/>
  <c r="BB67" i="44"/>
  <c r="AQ39" i="43"/>
  <c r="BI60" i="44"/>
  <c r="AV32" i="43"/>
  <c r="J22" i="30"/>
  <c r="BA67" i="44"/>
  <c r="AP39" i="43"/>
  <c r="AZ67" i="44"/>
  <c r="AO39" i="43"/>
  <c r="BN47" i="30"/>
  <c r="BB60" i="44"/>
  <c r="AQ32" i="43"/>
  <c r="K22" i="30"/>
  <c r="BI47" i="30"/>
  <c r="AW67" i="44"/>
  <c r="AM39" i="43"/>
  <c r="BJ47" i="30"/>
  <c r="AX60" i="44"/>
  <c r="AN32" i="43"/>
  <c r="BA60" i="44"/>
  <c r="AP32" i="43"/>
  <c r="N47" i="30"/>
  <c r="F44" i="30"/>
  <c r="BV47" i="30"/>
  <c r="BJ67" i="44"/>
  <c r="AW39" i="43"/>
  <c r="BH60" i="44"/>
  <c r="AU32" i="43"/>
  <c r="BR47" i="30"/>
  <c r="BF67" i="44"/>
  <c r="AT39" i="43"/>
  <c r="AX67" i="44"/>
  <c r="AN39" i="43"/>
  <c r="BF60" i="44"/>
  <c r="AT32" i="43"/>
  <c r="AZ60" i="44"/>
  <c r="AO32" i="43"/>
  <c r="S47" i="30"/>
  <c r="AT44" i="30"/>
  <c r="BE67" i="44"/>
  <c r="AS39" i="43"/>
  <c r="R47" i="30"/>
  <c r="BE60" i="44"/>
  <c r="AS32" i="43"/>
  <c r="I11" i="30"/>
  <c r="Q47" i="30"/>
  <c r="AV67" i="44"/>
  <c r="AL39" i="43"/>
  <c r="G13" i="44"/>
  <c r="AV60" i="44"/>
  <c r="AL32" i="43"/>
  <c r="BD67" i="44"/>
  <c r="AR39" i="43"/>
  <c r="AM32" i="43"/>
  <c r="AW60" i="44"/>
  <c r="BJ60" i="44"/>
  <c r="AW32" i="43"/>
  <c r="T47" i="30"/>
  <c r="P47" i="30"/>
  <c r="BQ47" i="30"/>
  <c r="BP47" i="30"/>
  <c r="BD60" i="44"/>
  <c r="AR32" i="43"/>
  <c r="G70" i="29"/>
  <c r="G12" i="44"/>
  <c r="G9" i="29"/>
  <c r="G11" i="29"/>
  <c r="G71" i="29"/>
  <c r="J75" i="29"/>
  <c r="H72" i="29"/>
  <c r="I36" i="29"/>
  <c r="BA66" i="44"/>
  <c r="AP38" i="43"/>
  <c r="AW66" i="44"/>
  <c r="AM38" i="43"/>
  <c r="BJ66" i="44"/>
  <c r="AW38" i="43"/>
  <c r="AF44" i="29"/>
  <c r="AF43" i="29" s="1"/>
  <c r="V57" i="44" s="1"/>
  <c r="BP44" i="29"/>
  <c r="BL44" i="29"/>
  <c r="BL43" i="29" s="1"/>
  <c r="BB57" i="44" s="1"/>
  <c r="BB44" i="29"/>
  <c r="BB43" i="29" s="1"/>
  <c r="AR57" i="44" s="1"/>
  <c r="BK44" i="29"/>
  <c r="BJ44" i="29"/>
  <c r="BJ43" i="29" s="1"/>
  <c r="AZ57" i="44" s="1"/>
  <c r="BC44" i="29"/>
  <c r="BC43" i="29" s="1"/>
  <c r="AS57" i="44" s="1"/>
  <c r="AZ44" i="29"/>
  <c r="AZ43" i="29" s="1"/>
  <c r="AP57" i="44" s="1"/>
  <c r="AM57" i="44" s="1"/>
  <c r="AV44" i="29"/>
  <c r="AV43" i="29" s="1"/>
  <c r="AL57" i="44" s="1"/>
  <c r="AU44" i="29"/>
  <c r="AU43" i="29" s="1"/>
  <c r="AK57" i="44" s="1"/>
  <c r="BS44" i="29"/>
  <c r="AT44" i="29"/>
  <c r="AT43" i="29" s="1"/>
  <c r="AJ57" i="44" s="1"/>
  <c r="BR44" i="29"/>
  <c r="G72" i="29"/>
  <c r="AZ66" i="44"/>
  <c r="AO38" i="43"/>
  <c r="BD66" i="44"/>
  <c r="AR38" i="43"/>
  <c r="I35" i="29"/>
  <c r="BB66" i="44"/>
  <c r="AQ38" i="43"/>
  <c r="AR31" i="43"/>
  <c r="BD54" i="44"/>
  <c r="H35" i="29"/>
  <c r="H37" i="29"/>
  <c r="AX66" i="44"/>
  <c r="AN38" i="43"/>
  <c r="I37" i="29"/>
  <c r="AX54" i="44"/>
  <c r="BF66" i="44"/>
  <c r="AT38" i="43"/>
  <c r="BE66" i="44"/>
  <c r="AS38" i="43"/>
  <c r="H36" i="29"/>
  <c r="I72" i="29"/>
  <c r="H9" i="29"/>
  <c r="H10" i="29"/>
  <c r="H11" i="29"/>
  <c r="AV66" i="44"/>
  <c r="AL38" i="43"/>
  <c r="BI66" i="44"/>
  <c r="AV38" i="43"/>
  <c r="BH66" i="44"/>
  <c r="AU38" i="43"/>
  <c r="BA39" i="42"/>
  <c r="BM39" i="42"/>
  <c r="BJ39" i="42"/>
  <c r="BF39" i="42"/>
  <c r="BN39" i="42"/>
  <c r="BK39" i="42"/>
  <c r="BI39" i="42"/>
  <c r="BO39" i="42"/>
  <c r="BG39" i="42"/>
  <c r="BE39" i="42"/>
  <c r="BB38" i="42"/>
  <c r="BK38" i="42"/>
  <c r="BK34" i="42" s="1"/>
  <c r="BJ38" i="42"/>
  <c r="BN38" i="42"/>
  <c r="BI38" i="42"/>
  <c r="BM38" i="42"/>
  <c r="BO38" i="42"/>
  <c r="M18" i="43"/>
  <c r="N21" i="44"/>
  <c r="AC18" i="43"/>
  <c r="AJ21" i="44"/>
  <c r="AD18" i="43"/>
  <c r="AK21" i="44"/>
  <c r="AB18" i="43"/>
  <c r="AH21" i="44"/>
  <c r="U18" i="43"/>
  <c r="Y21" i="44"/>
  <c r="AF18" i="43"/>
  <c r="AN21" i="44"/>
  <c r="O18" i="43"/>
  <c r="Q21" i="44"/>
  <c r="AG18" i="43"/>
  <c r="AO21" i="44"/>
  <c r="Y18" i="43"/>
  <c r="AD21" i="44"/>
  <c r="T18" i="43"/>
  <c r="X21" i="44"/>
  <c r="AE18" i="43"/>
  <c r="AL21" i="44"/>
  <c r="M35" i="33"/>
  <c r="AB35" i="33"/>
  <c r="G11" i="43"/>
  <c r="I35" i="28"/>
  <c r="B25" i="43"/>
  <c r="CG10" i="42"/>
  <c r="CY10" i="42"/>
  <c r="CX10" i="42"/>
  <c r="CW10" i="42"/>
  <c r="CU10" i="42"/>
  <c r="DG10" i="42"/>
  <c r="CT10" i="42"/>
  <c r="DC10" i="42"/>
  <c r="DB10" i="42"/>
  <c r="DF10" i="42"/>
  <c r="DE10" i="42"/>
  <c r="DA10" i="42"/>
  <c r="CS10" i="42"/>
  <c r="CI20" i="42"/>
  <c r="DB20" i="42"/>
  <c r="CX20" i="42"/>
  <c r="DA20" i="42"/>
  <c r="CY20" i="42"/>
  <c r="CW20" i="42"/>
  <c r="DF20" i="42"/>
  <c r="CS20" i="42"/>
  <c r="DE20" i="42"/>
  <c r="DC20" i="42"/>
  <c r="CU20" i="42"/>
  <c r="CT20" i="42"/>
  <c r="DG20" i="42"/>
  <c r="BB43" i="42"/>
  <c r="CY43" i="42"/>
  <c r="CU43" i="42"/>
  <c r="CT43" i="42"/>
  <c r="CX43" i="42"/>
  <c r="CW43" i="42"/>
  <c r="DG43" i="42"/>
  <c r="DC43" i="42"/>
  <c r="DB43" i="42"/>
  <c r="DA43" i="42"/>
  <c r="DF43" i="42"/>
  <c r="DE43" i="42"/>
  <c r="CS43" i="42"/>
  <c r="CM21" i="42"/>
  <c r="CY21" i="42"/>
  <c r="CX21" i="42"/>
  <c r="CW21" i="42"/>
  <c r="CU21" i="42"/>
  <c r="DG21" i="42"/>
  <c r="CT21" i="42"/>
  <c r="DC21" i="42"/>
  <c r="DB21" i="42"/>
  <c r="DA21" i="42"/>
  <c r="DF21" i="42"/>
  <c r="DE21" i="42"/>
  <c r="CS21" i="42"/>
  <c r="BA41" i="42"/>
  <c r="DE41" i="42"/>
  <c r="DC41" i="42"/>
  <c r="DB41" i="42"/>
  <c r="DA41" i="42"/>
  <c r="CY41" i="42"/>
  <c r="CU41" i="42"/>
  <c r="DG41" i="42"/>
  <c r="CT41" i="42"/>
  <c r="DF41" i="42"/>
  <c r="CS41" i="42"/>
  <c r="CX41" i="42"/>
  <c r="CW41" i="42"/>
  <c r="CK26" i="42"/>
  <c r="CY26" i="42"/>
  <c r="CU26" i="42"/>
  <c r="CX26" i="42"/>
  <c r="CW26" i="42"/>
  <c r="DG26" i="42"/>
  <c r="CT26" i="42"/>
  <c r="DC26" i="42"/>
  <c r="DB26" i="42"/>
  <c r="DA26" i="42"/>
  <c r="DF26" i="42"/>
  <c r="CS26" i="42"/>
  <c r="DE26" i="42"/>
  <c r="BF40" i="42"/>
  <c r="DG40" i="42"/>
  <c r="CT40" i="42"/>
  <c r="DF40" i="42"/>
  <c r="DF34" i="42" s="1"/>
  <c r="CS40" i="42"/>
  <c r="CS34" i="42" s="1"/>
  <c r="DE40" i="42"/>
  <c r="DE34" i="42" s="1"/>
  <c r="DC40" i="42"/>
  <c r="DC34" i="42" s="1"/>
  <c r="DB40" i="42"/>
  <c r="CX40" i="42"/>
  <c r="CW40" i="42"/>
  <c r="CU40" i="42"/>
  <c r="DA40" i="42"/>
  <c r="CY40" i="42"/>
  <c r="CL25" i="42"/>
  <c r="DB25" i="42"/>
  <c r="DA25" i="42"/>
  <c r="CY25" i="42"/>
  <c r="CX25" i="42"/>
  <c r="CW25" i="42"/>
  <c r="DF25" i="42"/>
  <c r="CS25" i="42"/>
  <c r="DE25" i="42"/>
  <c r="DC25" i="42"/>
  <c r="CT25" i="42"/>
  <c r="DG25" i="42"/>
  <c r="CU25" i="42"/>
  <c r="BY24" i="42"/>
  <c r="DE24" i="42"/>
  <c r="DA24" i="42"/>
  <c r="DC24" i="42"/>
  <c r="DB24" i="42"/>
  <c r="CY24" i="42"/>
  <c r="CU24" i="42"/>
  <c r="DG24" i="42"/>
  <c r="CT24" i="42"/>
  <c r="DF24" i="42"/>
  <c r="CS24" i="42"/>
  <c r="CX24" i="42"/>
  <c r="CW24" i="42"/>
  <c r="CQ23" i="42"/>
  <c r="DG23" i="42"/>
  <c r="CT23" i="42"/>
  <c r="DC23" i="42"/>
  <c r="DF23" i="42"/>
  <c r="CS23" i="42"/>
  <c r="DE23" i="42"/>
  <c r="DB23" i="42"/>
  <c r="CX23" i="42"/>
  <c r="CW23" i="42"/>
  <c r="CU23" i="42"/>
  <c r="DA23" i="42"/>
  <c r="CY23" i="42"/>
  <c r="CW22" i="42"/>
  <c r="CS22" i="42"/>
  <c r="CU22" i="42"/>
  <c r="DG22" i="42"/>
  <c r="CT22" i="42"/>
  <c r="DF22" i="42"/>
  <c r="DE22" i="42"/>
  <c r="DA22" i="42"/>
  <c r="CY22" i="42"/>
  <c r="CX22" i="42"/>
  <c r="DC22" i="42"/>
  <c r="DB22" i="42"/>
  <c r="CO27" i="42"/>
  <c r="CW27" i="42"/>
  <c r="CU27" i="42"/>
  <c r="DG27" i="42"/>
  <c r="CT27" i="42"/>
  <c r="DF27" i="42"/>
  <c r="CS27" i="42"/>
  <c r="DE27" i="42"/>
  <c r="DA27" i="42"/>
  <c r="CY27" i="42"/>
  <c r="CX27" i="42"/>
  <c r="DC27" i="42"/>
  <c r="DB27" i="42"/>
  <c r="BB9" i="42"/>
  <c r="DB9" i="42"/>
  <c r="CX9" i="42"/>
  <c r="CW9" i="42"/>
  <c r="DA9" i="42"/>
  <c r="CY9" i="42"/>
  <c r="DF9" i="42"/>
  <c r="DF8" i="42" s="1"/>
  <c r="BI33" i="44" s="1"/>
  <c r="CS9" i="42"/>
  <c r="CS8" i="42" s="1"/>
  <c r="AV33" i="44" s="1"/>
  <c r="DE9" i="42"/>
  <c r="DE8" i="42" s="1"/>
  <c r="BH33" i="44" s="1"/>
  <c r="DG9" i="42"/>
  <c r="DG8" i="42" s="1"/>
  <c r="BJ33" i="44" s="1"/>
  <c r="CT9" i="42"/>
  <c r="DC9" i="42"/>
  <c r="CU9" i="42"/>
  <c r="CO18" i="42"/>
  <c r="DG18" i="42"/>
  <c r="CT18" i="42"/>
  <c r="DC18" i="42"/>
  <c r="DF18" i="42"/>
  <c r="CS18" i="42"/>
  <c r="DE18" i="42"/>
  <c r="DE17" i="42" s="1"/>
  <c r="BH34" i="44" s="1"/>
  <c r="DB18" i="42"/>
  <c r="CX18" i="42"/>
  <c r="CW18" i="42"/>
  <c r="DA18" i="42"/>
  <c r="CY18" i="42"/>
  <c r="CU18" i="42"/>
  <c r="BF42" i="42"/>
  <c r="DB42" i="42"/>
  <c r="DA42" i="42"/>
  <c r="CY42" i="42"/>
  <c r="CW42" i="42"/>
  <c r="CX42" i="42"/>
  <c r="DF42" i="42"/>
  <c r="CS42" i="42"/>
  <c r="DE42" i="42"/>
  <c r="DC42" i="42"/>
  <c r="CU42" i="42"/>
  <c r="DG42" i="42"/>
  <c r="CT42" i="42"/>
  <c r="CH11" i="42"/>
  <c r="CW11" i="42"/>
  <c r="CS11" i="42"/>
  <c r="CU11" i="42"/>
  <c r="DG11" i="42"/>
  <c r="CT11" i="42"/>
  <c r="DF11" i="42"/>
  <c r="DE11" i="42"/>
  <c r="DA11" i="42"/>
  <c r="CY11" i="42"/>
  <c r="DB11" i="42"/>
  <c r="CX11" i="42"/>
  <c r="DC11" i="42"/>
  <c r="BS19" i="42"/>
  <c r="DE19" i="42"/>
  <c r="DC19" i="42"/>
  <c r="DB19" i="42"/>
  <c r="DA19" i="42"/>
  <c r="CY19" i="42"/>
  <c r="CU19" i="42"/>
  <c r="DG19" i="42"/>
  <c r="CT19" i="42"/>
  <c r="DF19" i="42"/>
  <c r="CX19" i="42"/>
  <c r="CW19" i="42"/>
  <c r="CS19" i="42"/>
  <c r="H11" i="40"/>
  <c r="I58" i="41"/>
  <c r="AK35" i="35"/>
  <c r="AA35" i="35"/>
  <c r="AF35" i="35"/>
  <c r="AD23" i="34"/>
  <c r="AI19" i="28" s="1"/>
  <c r="BD35" i="34"/>
  <c r="AT35" i="34"/>
  <c r="O23" i="34"/>
  <c r="H19" i="28" s="1"/>
  <c r="AX35" i="34"/>
  <c r="BE35" i="34"/>
  <c r="AJ23" i="34"/>
  <c r="AQ19" i="28" s="1"/>
  <c r="AU35" i="34"/>
  <c r="N23" i="34"/>
  <c r="G19" i="28" s="1"/>
  <c r="BQ9" i="28"/>
  <c r="BB35" i="34"/>
  <c r="BE9" i="28"/>
  <c r="L33" i="30"/>
  <c r="BL47" i="30"/>
  <c r="AD35" i="34"/>
  <c r="BT47" i="30"/>
  <c r="AH23" i="34"/>
  <c r="AO19" i="28" s="1"/>
  <c r="AS23" i="34"/>
  <c r="BC19" i="28" s="1"/>
  <c r="AI23" i="34"/>
  <c r="AK23" i="34"/>
  <c r="AS19" i="28" s="1"/>
  <c r="V71" i="36"/>
  <c r="M41" i="43" s="1"/>
  <c r="G10" i="29"/>
  <c r="H71" i="29"/>
  <c r="BM47" i="30"/>
  <c r="I71" i="29"/>
  <c r="AJ44" i="30"/>
  <c r="AQ23" i="34"/>
  <c r="BA19" i="28" s="1"/>
  <c r="K21" i="30"/>
  <c r="T60" i="36"/>
  <c r="K34" i="43" s="1"/>
  <c r="T35" i="34"/>
  <c r="AF23" i="34"/>
  <c r="AL19" i="28" s="1"/>
  <c r="AG44" i="30"/>
  <c r="AR23" i="34"/>
  <c r="BB19" i="28" s="1"/>
  <c r="AE23" i="34"/>
  <c r="AK19" i="28" s="1"/>
  <c r="N14" i="34"/>
  <c r="G9" i="28" s="1"/>
  <c r="AI9" i="28"/>
  <c r="BH47" i="30"/>
  <c r="K20" i="30"/>
  <c r="I9" i="30"/>
  <c r="S35" i="33"/>
  <c r="O32" i="33"/>
  <c r="H28" i="28" s="1"/>
  <c r="R35" i="33"/>
  <c r="F32" i="28"/>
  <c r="N14" i="33"/>
  <c r="G8" i="28" s="1"/>
  <c r="H70" i="29"/>
  <c r="I70" i="29"/>
  <c r="F8" i="28"/>
  <c r="AL35" i="33"/>
  <c r="Y44" i="30"/>
  <c r="AM10" i="20"/>
  <c r="AN10" i="20"/>
  <c r="AE10" i="20"/>
  <c r="AC10" i="20"/>
  <c r="AS11" i="20"/>
  <c r="AO11" i="20"/>
  <c r="AI11" i="20"/>
  <c r="AJ11" i="20"/>
  <c r="AH29" i="20"/>
  <c r="AO27" i="28" s="1"/>
  <c r="Y10" i="20"/>
  <c r="AR11" i="20"/>
  <c r="I19" i="20"/>
  <c r="BA19" i="20"/>
  <c r="AZ19" i="20"/>
  <c r="AY19" i="20"/>
  <c r="BE19" i="20"/>
  <c r="BC19" i="20"/>
  <c r="BB19" i="20"/>
  <c r="AV19" i="20"/>
  <c r="AU19" i="20"/>
  <c r="BD19" i="20"/>
  <c r="AX19" i="20"/>
  <c r="AW19" i="20"/>
  <c r="AT19" i="20"/>
  <c r="AS10" i="20"/>
  <c r="AN11" i="20"/>
  <c r="AV9" i="20"/>
  <c r="BE9" i="20"/>
  <c r="AU9" i="20"/>
  <c r="BD9" i="20"/>
  <c r="AT9" i="20"/>
  <c r="BB9" i="20"/>
  <c r="BA9" i="20"/>
  <c r="AX9" i="20"/>
  <c r="AW9" i="20"/>
  <c r="BC9" i="20"/>
  <c r="AZ9" i="20"/>
  <c r="AY9" i="20"/>
  <c r="BD10" i="20"/>
  <c r="AT10" i="20"/>
  <c r="BC10" i="20"/>
  <c r="BB10" i="20"/>
  <c r="AZ10" i="20"/>
  <c r="AX10" i="20"/>
  <c r="AV10" i="20"/>
  <c r="BE10" i="20"/>
  <c r="AU10" i="20"/>
  <c r="BA10" i="20"/>
  <c r="AY10" i="20"/>
  <c r="AW10" i="20"/>
  <c r="AI10" i="20"/>
  <c r="I11" i="20"/>
  <c r="AZ11" i="20"/>
  <c r="AY11" i="20"/>
  <c r="AX11" i="20"/>
  <c r="AV11" i="20"/>
  <c r="BD11" i="20"/>
  <c r="AT11" i="20"/>
  <c r="P11" i="20" s="1"/>
  <c r="BB11" i="20"/>
  <c r="BA11" i="20"/>
  <c r="AW11" i="20"/>
  <c r="BE11" i="20"/>
  <c r="AU11" i="20"/>
  <c r="BC11" i="20"/>
  <c r="M32" i="20"/>
  <c r="BE18" i="20"/>
  <c r="AU18" i="20"/>
  <c r="BD18" i="20"/>
  <c r="BD21" i="20" s="1"/>
  <c r="BR17" i="28" s="1"/>
  <c r="BR22" i="28" s="1"/>
  <c r="AT18" i="20"/>
  <c r="BA18" i="20"/>
  <c r="AY18" i="20"/>
  <c r="AW18" i="20"/>
  <c r="AV18" i="20"/>
  <c r="BC18" i="20"/>
  <c r="BB18" i="20"/>
  <c r="AZ18" i="20"/>
  <c r="AZ21" i="20" s="1"/>
  <c r="BM17" i="28" s="1"/>
  <c r="BM22" i="28" s="1"/>
  <c r="AX18" i="20"/>
  <c r="AD10" i="20"/>
  <c r="AH11" i="20"/>
  <c r="N29" i="20"/>
  <c r="G27" i="28" s="1"/>
  <c r="V26" i="20"/>
  <c r="V29" i="20" s="1"/>
  <c r="Y27" i="28" s="1"/>
  <c r="Y32" i="28" s="1"/>
  <c r="O29" i="20"/>
  <c r="H27" i="28" s="1"/>
  <c r="AR10" i="20"/>
  <c r="X10" i="20"/>
  <c r="AP10" i="20"/>
  <c r="AF10" i="20"/>
  <c r="AL11" i="20"/>
  <c r="AI19" i="20"/>
  <c r="AS19" i="20"/>
  <c r="S32" i="20"/>
  <c r="AH19" i="20"/>
  <c r="AR19" i="20"/>
  <c r="AQ19" i="20"/>
  <c r="BN79" i="29"/>
  <c r="AP19" i="20"/>
  <c r="K19" i="30"/>
  <c r="J19" i="30"/>
  <c r="AO19" i="20"/>
  <c r="AN19" i="20"/>
  <c r="AB44" i="30"/>
  <c r="F7" i="28"/>
  <c r="AL10" i="20"/>
  <c r="AB10" i="20"/>
  <c r="AK10" i="20"/>
  <c r="AA10" i="20"/>
  <c r="AQ11" i="20"/>
  <c r="V10" i="20"/>
  <c r="AJ10" i="20"/>
  <c r="Z10" i="20"/>
  <c r="AP11" i="20"/>
  <c r="AM19" i="20"/>
  <c r="G8" i="29"/>
  <c r="AL19" i="20"/>
  <c r="R32" i="20"/>
  <c r="AQ32" i="28"/>
  <c r="AK19" i="20"/>
  <c r="U32" i="20"/>
  <c r="AH10" i="20"/>
  <c r="O10" i="20" s="1"/>
  <c r="AQ10" i="20"/>
  <c r="AG10" i="20"/>
  <c r="W10" i="20"/>
  <c r="AM11" i="20"/>
  <c r="AJ19" i="20"/>
  <c r="T32" i="20"/>
  <c r="K10" i="30"/>
  <c r="J11" i="30"/>
  <c r="J20" i="30"/>
  <c r="I10" i="30"/>
  <c r="AO44" i="30"/>
  <c r="BB44" i="30"/>
  <c r="AF44" i="30"/>
  <c r="I20" i="30"/>
  <c r="J10" i="30"/>
  <c r="AL44" i="30"/>
  <c r="AZ44" i="30"/>
  <c r="J9" i="30"/>
  <c r="I21" i="30"/>
  <c r="K9" i="30"/>
  <c r="I22" i="30"/>
  <c r="AK44" i="30"/>
  <c r="AX44" i="30"/>
  <c r="X44" i="30"/>
  <c r="AN44" i="30"/>
  <c r="BA44" i="30"/>
  <c r="BS43" i="42"/>
  <c r="J23" i="42"/>
  <c r="L19" i="42"/>
  <c r="P21" i="42"/>
  <c r="R25" i="42"/>
  <c r="J46" i="42"/>
  <c r="J21" i="42"/>
  <c r="N20" i="42"/>
  <c r="P27" i="42"/>
  <c r="R27" i="42"/>
  <c r="J20" i="42"/>
  <c r="N21" i="42"/>
  <c r="N27" i="42"/>
  <c r="L9" i="42"/>
  <c r="N9" i="42"/>
  <c r="R20" i="42"/>
  <c r="J36" i="42"/>
  <c r="P9" i="42"/>
  <c r="L27" i="42"/>
  <c r="R21" i="42"/>
  <c r="J42" i="42"/>
  <c r="L11" i="42"/>
  <c r="J22" i="42"/>
  <c r="N18" i="42"/>
  <c r="P22" i="42"/>
  <c r="R26" i="42"/>
  <c r="J37" i="42"/>
  <c r="L10" i="42"/>
  <c r="N19" i="42"/>
  <c r="P23" i="42"/>
  <c r="J38" i="42"/>
  <c r="J11" i="42"/>
  <c r="N10" i="42"/>
  <c r="L26" i="42"/>
  <c r="P24" i="42"/>
  <c r="R18" i="42"/>
  <c r="J39" i="42"/>
  <c r="J10" i="42"/>
  <c r="J19" i="42"/>
  <c r="L25" i="42"/>
  <c r="P25" i="42"/>
  <c r="R19" i="42"/>
  <c r="J40" i="42"/>
  <c r="R11" i="42"/>
  <c r="L18" i="42"/>
  <c r="L24" i="42"/>
  <c r="N22" i="42"/>
  <c r="P26" i="42"/>
  <c r="J41" i="42"/>
  <c r="R10" i="42"/>
  <c r="L23" i="42"/>
  <c r="N23" i="42"/>
  <c r="P11" i="42"/>
  <c r="J18" i="42"/>
  <c r="L22" i="42"/>
  <c r="N24" i="42"/>
  <c r="P18" i="42"/>
  <c r="R22" i="42"/>
  <c r="J43" i="42"/>
  <c r="P10" i="42"/>
  <c r="J25" i="42"/>
  <c r="L21" i="42"/>
  <c r="N25" i="42"/>
  <c r="P19" i="42"/>
  <c r="R23" i="42"/>
  <c r="J44" i="42"/>
  <c r="N11" i="42"/>
  <c r="R9" i="42"/>
  <c r="J24" i="42"/>
  <c r="L20" i="42"/>
  <c r="N26" i="42"/>
  <c r="P20" i="42"/>
  <c r="R24" i="42"/>
  <c r="J35" i="42"/>
  <c r="J45" i="42"/>
  <c r="J9" i="42"/>
  <c r="BR43" i="42"/>
  <c r="H34" i="42"/>
  <c r="BK43" i="42"/>
  <c r="H17" i="42"/>
  <c r="BI43" i="42"/>
  <c r="H8" i="42"/>
  <c r="BI41" i="42"/>
  <c r="BO26" i="42"/>
  <c r="BC26" i="42"/>
  <c r="CH41" i="42"/>
  <c r="CA25" i="42"/>
  <c r="CE41" i="42"/>
  <c r="BZ25" i="42"/>
  <c r="BF41" i="42"/>
  <c r="BD40" i="42"/>
  <c r="CQ25" i="42"/>
  <c r="BG41" i="42"/>
  <c r="CK25" i="42"/>
  <c r="AW20" i="28"/>
  <c r="AM35" i="35"/>
  <c r="AI20" i="28"/>
  <c r="AC35" i="35"/>
  <c r="AH20" i="28"/>
  <c r="AB35" i="35"/>
  <c r="AD19" i="28"/>
  <c r="Z35" i="34"/>
  <c r="AC19" i="28"/>
  <c r="Y35" i="34"/>
  <c r="O32" i="34"/>
  <c r="AH32" i="34"/>
  <c r="AO29" i="28" s="1"/>
  <c r="G14" i="34"/>
  <c r="C9" i="28" s="1"/>
  <c r="I9" i="34"/>
  <c r="I14" i="34" s="1"/>
  <c r="D9" i="28" s="1"/>
  <c r="AU18" i="28"/>
  <c r="AM35" i="33"/>
  <c r="AH18" i="28"/>
  <c r="AC35" i="33"/>
  <c r="G18" i="28"/>
  <c r="I9" i="20"/>
  <c r="W9" i="20"/>
  <c r="X9" i="20"/>
  <c r="X13" i="20" s="1"/>
  <c r="AA7" i="28" s="1"/>
  <c r="AA12" i="28" s="1"/>
  <c r="Y9" i="20"/>
  <c r="Y13" i="20" s="1"/>
  <c r="AC7" i="28" s="1"/>
  <c r="Z9" i="20"/>
  <c r="AA9" i="20"/>
  <c r="AA13" i="20" s="1"/>
  <c r="AE7" i="28" s="1"/>
  <c r="AE12" i="28" s="1"/>
  <c r="AB9" i="20"/>
  <c r="AC9" i="20"/>
  <c r="AD9" i="20"/>
  <c r="AE9" i="20"/>
  <c r="AE13" i="20" s="1"/>
  <c r="AK7" i="28" s="1"/>
  <c r="AF9" i="20"/>
  <c r="AG9" i="20"/>
  <c r="AH9" i="20"/>
  <c r="AI9" i="20"/>
  <c r="AI13" i="20" s="1"/>
  <c r="AP7" i="28" s="1"/>
  <c r="AJ9" i="20"/>
  <c r="AK9" i="20"/>
  <c r="AL9" i="20"/>
  <c r="AM9" i="20"/>
  <c r="AN9" i="20"/>
  <c r="AO9" i="20"/>
  <c r="AP9" i="20"/>
  <c r="AQ9" i="20"/>
  <c r="AR9" i="20"/>
  <c r="AS9" i="20"/>
  <c r="AS13" i="20" s="1"/>
  <c r="BC7" i="28" s="1"/>
  <c r="V9" i="20"/>
  <c r="W18" i="20"/>
  <c r="W21" i="20" s="1"/>
  <c r="X18" i="20"/>
  <c r="X21" i="20" s="1"/>
  <c r="Y18" i="20"/>
  <c r="Y21" i="20" s="1"/>
  <c r="Z18" i="20"/>
  <c r="Z21" i="20" s="1"/>
  <c r="AA18" i="20"/>
  <c r="AA21" i="20" s="1"/>
  <c r="AB18" i="20"/>
  <c r="AB21" i="20" s="1"/>
  <c r="AC18" i="20"/>
  <c r="AC21" i="20" s="1"/>
  <c r="AD18" i="20"/>
  <c r="AD21" i="20" s="1"/>
  <c r="AE18" i="20"/>
  <c r="AE21" i="20" s="1"/>
  <c r="AF18" i="20"/>
  <c r="AF21" i="20" s="1"/>
  <c r="AG18" i="20"/>
  <c r="AG21" i="20" s="1"/>
  <c r="AH18" i="20"/>
  <c r="AI18" i="20"/>
  <c r="AJ18" i="20"/>
  <c r="AK18" i="20"/>
  <c r="AL18" i="20"/>
  <c r="AM18" i="20"/>
  <c r="AN18" i="20"/>
  <c r="AN21" i="20" s="1"/>
  <c r="AO18" i="20"/>
  <c r="AP18" i="20"/>
  <c r="AQ18" i="20"/>
  <c r="AR18" i="20"/>
  <c r="AS18" i="20"/>
  <c r="V18" i="20"/>
  <c r="V21" i="20" s="1"/>
  <c r="CM23" i="42"/>
  <c r="CK23" i="42"/>
  <c r="BY25" i="42"/>
  <c r="CG41" i="42"/>
  <c r="CC26" i="42"/>
  <c r="BQ42" i="42"/>
  <c r="BN23" i="42"/>
  <c r="BY42" i="42"/>
  <c r="BE41" i="42"/>
  <c r="BN42" i="42"/>
  <c r="CI41" i="42"/>
  <c r="AZ38" i="42"/>
  <c r="CM42" i="42"/>
  <c r="BZ42" i="42"/>
  <c r="CK41" i="42"/>
  <c r="BJ41" i="42"/>
  <c r="BK40" i="42"/>
  <c r="AZ44" i="42"/>
  <c r="CI26" i="42"/>
  <c r="AZ40" i="42"/>
  <c r="CA20" i="42"/>
  <c r="BS20" i="42"/>
  <c r="CQ42" i="42"/>
  <c r="BM42" i="42"/>
  <c r="BQ20" i="42"/>
  <c r="CO42" i="42"/>
  <c r="BK42" i="42"/>
  <c r="BW41" i="42"/>
  <c r="CQ40" i="42"/>
  <c r="BN20" i="42"/>
  <c r="CO20" i="42"/>
  <c r="BD42" i="42"/>
  <c r="CL40" i="42"/>
  <c r="CL34" i="42" s="1"/>
  <c r="CL42" i="42"/>
  <c r="BB42" i="42"/>
  <c r="BU41" i="42"/>
  <c r="CD40" i="42"/>
  <c r="BC38" i="42"/>
  <c r="AY44" i="42"/>
  <c r="BV25" i="42"/>
  <c r="BV41" i="42"/>
  <c r="CH43" i="42"/>
  <c r="CD42" i="42"/>
  <c r="BA42" i="42"/>
  <c r="BS41" i="42"/>
  <c r="BY40" i="42"/>
  <c r="AY46" i="42"/>
  <c r="BM25" i="42"/>
  <c r="CA18" i="42"/>
  <c r="CG43" i="42"/>
  <c r="CA42" i="42"/>
  <c r="AZ42" i="42"/>
  <c r="BR41" i="42"/>
  <c r="BQ40" i="42"/>
  <c r="BB44" i="42"/>
  <c r="BQ23" i="42"/>
  <c r="BD38" i="42"/>
  <c r="BA45" i="42"/>
  <c r="CC25" i="42"/>
  <c r="BN25" i="42"/>
  <c r="BS24" i="42"/>
  <c r="BR23" i="42"/>
  <c r="CO23" i="42"/>
  <c r="BR24" i="42"/>
  <c r="BA44" i="42"/>
  <c r="CH24" i="42"/>
  <c r="BQ24" i="42"/>
  <c r="BO23" i="42"/>
  <c r="CP25" i="42"/>
  <c r="CL23" i="42"/>
  <c r="BD37" i="42"/>
  <c r="CG24" i="42"/>
  <c r="BO24" i="42"/>
  <c r="BM43" i="42"/>
  <c r="BC37" i="42"/>
  <c r="AY45" i="42"/>
  <c r="BW25" i="42"/>
  <c r="CE24" i="42"/>
  <c r="CE23" i="42"/>
  <c r="BM23" i="42"/>
  <c r="CI25" i="42"/>
  <c r="CI23" i="42"/>
  <c r="AY37" i="42"/>
  <c r="CD24" i="42"/>
  <c r="CD23" i="42"/>
  <c r="BK23" i="42"/>
  <c r="CQ24" i="42"/>
  <c r="CP24" i="42"/>
  <c r="AY38" i="42"/>
  <c r="BU25" i="42"/>
  <c r="CC24" i="42"/>
  <c r="CC23" i="42"/>
  <c r="CM43" i="42"/>
  <c r="BD45" i="42"/>
  <c r="CH25" i="42"/>
  <c r="BS25" i="42"/>
  <c r="BW24" i="42"/>
  <c r="CA23" i="42"/>
  <c r="CG20" i="42"/>
  <c r="BV18" i="42"/>
  <c r="CO24" i="42"/>
  <c r="CL43" i="42"/>
  <c r="BC45" i="42"/>
  <c r="CG25" i="42"/>
  <c r="BR25" i="42"/>
  <c r="BV24" i="42"/>
  <c r="BZ23" i="42"/>
  <c r="CE20" i="42"/>
  <c r="BN18" i="42"/>
  <c r="CM24" i="42"/>
  <c r="CI43" i="42"/>
  <c r="BB45" i="42"/>
  <c r="CE25" i="42"/>
  <c r="BO25" i="42"/>
  <c r="BU24" i="42"/>
  <c r="BY23" i="42"/>
  <c r="CD20" i="42"/>
  <c r="CL24" i="42"/>
  <c r="AY43" i="42"/>
  <c r="BU43" i="42"/>
  <c r="AZ43" i="42"/>
  <c r="CE42" i="42"/>
  <c r="BR42" i="42"/>
  <c r="BE42" i="42"/>
  <c r="CL41" i="42"/>
  <c r="BY41" i="42"/>
  <c r="BK41" i="42"/>
  <c r="AZ41" i="42"/>
  <c r="CE40" i="42"/>
  <c r="BR40" i="42"/>
  <c r="BE40" i="42"/>
  <c r="CG23" i="42"/>
  <c r="BS23" i="42"/>
  <c r="CG22" i="42"/>
  <c r="BW21" i="42"/>
  <c r="CH20" i="42"/>
  <c r="BU20" i="42"/>
  <c r="CE19" i="42"/>
  <c r="BR19" i="42"/>
  <c r="CC18" i="42"/>
  <c r="BO18" i="42"/>
  <c r="CP23" i="42"/>
  <c r="CL21" i="42"/>
  <c r="CQ19" i="42"/>
  <c r="CM18" i="42"/>
  <c r="BS22" i="42"/>
  <c r="BV21" i="42"/>
  <c r="CD19" i="42"/>
  <c r="BQ19" i="42"/>
  <c r="CK21" i="42"/>
  <c r="CP19" i="42"/>
  <c r="CL18" i="42"/>
  <c r="CP42" i="42"/>
  <c r="CC42" i="42"/>
  <c r="BO42" i="42"/>
  <c r="BC42" i="42"/>
  <c r="CP40" i="42"/>
  <c r="CC40" i="42"/>
  <c r="BO40" i="42"/>
  <c r="BC40" i="42"/>
  <c r="BG35" i="42"/>
  <c r="CH21" i="42"/>
  <c r="BU21" i="42"/>
  <c r="BR20" i="42"/>
  <c r="CC19" i="42"/>
  <c r="BO19" i="42"/>
  <c r="BZ18" i="42"/>
  <c r="BM18" i="42"/>
  <c r="CI21" i="42"/>
  <c r="CO19" i="42"/>
  <c r="CK18" i="42"/>
  <c r="CO40" i="42"/>
  <c r="CO34" i="42" s="1"/>
  <c r="CA40" i="42"/>
  <c r="CA34" i="42" s="1"/>
  <c r="BN40" i="42"/>
  <c r="BB40" i="42"/>
  <c r="BC35" i="42"/>
  <c r="CG21" i="42"/>
  <c r="BS21" i="42"/>
  <c r="CA19" i="42"/>
  <c r="BN19" i="42"/>
  <c r="BY18" i="42"/>
  <c r="CQ20" i="42"/>
  <c r="CM19" i="42"/>
  <c r="CI18" i="42"/>
  <c r="CM40" i="42"/>
  <c r="BZ40" i="42"/>
  <c r="BM40" i="42"/>
  <c r="BA40" i="42"/>
  <c r="BB35" i="42"/>
  <c r="CE21" i="42"/>
  <c r="BR21" i="42"/>
  <c r="CC20" i="42"/>
  <c r="BO20" i="42"/>
  <c r="BZ19" i="42"/>
  <c r="BM19" i="42"/>
  <c r="BW18" i="42"/>
  <c r="CP20" i="42"/>
  <c r="CL19" i="42"/>
  <c r="CD21" i="42"/>
  <c r="BQ21" i="42"/>
  <c r="BY19" i="42"/>
  <c r="CK19" i="42"/>
  <c r="CE43" i="42"/>
  <c r="BG43" i="42"/>
  <c r="CK42" i="42"/>
  <c r="BW42" i="42"/>
  <c r="BJ42" i="42"/>
  <c r="CQ41" i="42"/>
  <c r="CD41" i="42"/>
  <c r="BQ41" i="42"/>
  <c r="BD41" i="42"/>
  <c r="CK40" i="42"/>
  <c r="CK34" i="42" s="1"/>
  <c r="BW40" i="42"/>
  <c r="BW34" i="42" s="1"/>
  <c r="BJ40" i="42"/>
  <c r="CC21" i="42"/>
  <c r="BO21" i="42"/>
  <c r="BZ20" i="42"/>
  <c r="BM20" i="42"/>
  <c r="BW19" i="42"/>
  <c r="CH18" i="42"/>
  <c r="BU18" i="42"/>
  <c r="CQ21" i="42"/>
  <c r="CM20" i="42"/>
  <c r="CI19" i="42"/>
  <c r="AY40" i="42"/>
  <c r="BZ43" i="42"/>
  <c r="BF43" i="42"/>
  <c r="CI42" i="42"/>
  <c r="BV42" i="42"/>
  <c r="BI42" i="42"/>
  <c r="CP41" i="42"/>
  <c r="CC41" i="42"/>
  <c r="BO41" i="42"/>
  <c r="BC41" i="42"/>
  <c r="CI40" i="42"/>
  <c r="BV40" i="42"/>
  <c r="BI40" i="42"/>
  <c r="BC36" i="42"/>
  <c r="CA24" i="42"/>
  <c r="BN24" i="42"/>
  <c r="BW23" i="42"/>
  <c r="CA21" i="42"/>
  <c r="BN21" i="42"/>
  <c r="BY20" i="42"/>
  <c r="BV19" i="42"/>
  <c r="CG18" i="42"/>
  <c r="BS18" i="42"/>
  <c r="CO25" i="42"/>
  <c r="CK24" i="42"/>
  <c r="CP21" i="42"/>
  <c r="CL20" i="42"/>
  <c r="CQ18" i="42"/>
  <c r="AY41" i="42"/>
  <c r="BY43" i="42"/>
  <c r="BE43" i="42"/>
  <c r="CH42" i="42"/>
  <c r="BU42" i="42"/>
  <c r="BG42" i="42"/>
  <c r="CO41" i="42"/>
  <c r="CA41" i="42"/>
  <c r="BN41" i="42"/>
  <c r="BB41" i="42"/>
  <c r="CH40" i="42"/>
  <c r="CH34" i="42" s="1"/>
  <c r="BU40" i="42"/>
  <c r="BG40" i="42"/>
  <c r="BB36" i="42"/>
  <c r="CD25" i="42"/>
  <c r="BQ25" i="42"/>
  <c r="BZ24" i="42"/>
  <c r="BM24" i="42"/>
  <c r="BV23" i="42"/>
  <c r="BZ21" i="42"/>
  <c r="BM21" i="42"/>
  <c r="BW20" i="42"/>
  <c r="CH19" i="42"/>
  <c r="BU19" i="42"/>
  <c r="CE18" i="42"/>
  <c r="BR18" i="42"/>
  <c r="CM25" i="42"/>
  <c r="CI24" i="42"/>
  <c r="CO21" i="42"/>
  <c r="CK20" i="42"/>
  <c r="CP18" i="42"/>
  <c r="CP17" i="42" s="1"/>
  <c r="AS34" i="44" s="1"/>
  <c r="AY42" i="42"/>
  <c r="BV43" i="42"/>
  <c r="BA43" i="42"/>
  <c r="CG42" i="42"/>
  <c r="BS42" i="42"/>
  <c r="CM41" i="42"/>
  <c r="BZ41" i="42"/>
  <c r="BM41" i="42"/>
  <c r="CG40" i="42"/>
  <c r="CG34" i="42" s="1"/>
  <c r="BS40" i="42"/>
  <c r="BS34" i="42" s="1"/>
  <c r="BA36" i="42"/>
  <c r="CH23" i="42"/>
  <c r="BU23" i="42"/>
  <c r="CH22" i="42"/>
  <c r="BY21" i="42"/>
  <c r="BV20" i="42"/>
  <c r="CG19" i="42"/>
  <c r="CD18" i="42"/>
  <c r="CD17" i="42" s="1"/>
  <c r="AG34" i="44" s="1"/>
  <c r="BQ18" i="42"/>
  <c r="BQ17" i="42" s="1"/>
  <c r="T34" i="44" s="1"/>
  <c r="B21" i="43"/>
  <c r="B22" i="43"/>
  <c r="B23" i="43"/>
  <c r="B24" i="43"/>
  <c r="B40" i="43"/>
  <c r="B38" i="43"/>
  <c r="B41" i="43"/>
  <c r="AV44" i="30"/>
  <c r="AH44" i="30"/>
  <c r="AW44" i="30"/>
  <c r="AP44" i="30"/>
  <c r="BD44" i="30"/>
  <c r="AC44" i="30"/>
  <c r="AR44" i="30"/>
  <c r="BE44" i="30"/>
  <c r="AD44" i="30"/>
  <c r="AS44" i="30"/>
  <c r="BF44" i="30"/>
  <c r="Z38" i="30"/>
  <c r="AJ14" i="30"/>
  <c r="AC14" i="30"/>
  <c r="V33" i="30"/>
  <c r="AV14" i="30"/>
  <c r="AH14" i="30"/>
  <c r="BB33" i="30"/>
  <c r="AO33" i="30"/>
  <c r="Y33" i="30"/>
  <c r="AT14" i="30"/>
  <c r="AG14" i="30"/>
  <c r="BA33" i="30"/>
  <c r="AN33" i="30"/>
  <c r="X33" i="30"/>
  <c r="AF14" i="30"/>
  <c r="AZ33" i="30"/>
  <c r="AL33" i="30"/>
  <c r="BE14" i="30"/>
  <c r="AR14" i="30"/>
  <c r="AK33" i="30"/>
  <c r="V14" i="30"/>
  <c r="AJ33" i="30"/>
  <c r="BD14" i="30"/>
  <c r="AP14" i="30"/>
  <c r="BA14" i="30"/>
  <c r="AT33" i="30"/>
  <c r="AG33" i="30"/>
  <c r="AO14" i="30"/>
  <c r="AV33" i="30"/>
  <c r="BF14" i="30"/>
  <c r="AS14" i="30"/>
  <c r="AZ14" i="30"/>
  <c r="AL14" i="30"/>
  <c r="AX33" i="30"/>
  <c r="BF33" i="30"/>
  <c r="AS33" i="30"/>
  <c r="AF33" i="30"/>
  <c r="BB14" i="30"/>
  <c r="AH33" i="30"/>
  <c r="AD14" i="30"/>
  <c r="AX14" i="30"/>
  <c r="AK14" i="30"/>
  <c r="X14" i="30"/>
  <c r="AW33" i="30"/>
  <c r="BE33" i="30"/>
  <c r="AR33" i="30"/>
  <c r="AD33" i="30"/>
  <c r="AN14" i="30"/>
  <c r="AW14" i="30"/>
  <c r="BD33" i="30"/>
  <c r="AP33" i="30"/>
  <c r="AB33" i="30"/>
  <c r="B39" i="43"/>
  <c r="B37" i="43"/>
  <c r="H72" i="19"/>
  <c r="I72" i="19"/>
  <c r="H101" i="19"/>
  <c r="I101" i="19"/>
  <c r="L10" i="43"/>
  <c r="BV22" i="42"/>
  <c r="BU22" i="42"/>
  <c r="CQ22" i="42"/>
  <c r="CE22" i="42"/>
  <c r="BR22" i="42"/>
  <c r="CP22" i="42"/>
  <c r="CD22" i="42"/>
  <c r="BQ22" i="42"/>
  <c r="CO22" i="42"/>
  <c r="CC22" i="42"/>
  <c r="BO22" i="42"/>
  <c r="CM22" i="42"/>
  <c r="CA22" i="42"/>
  <c r="BN22" i="42"/>
  <c r="CL22" i="42"/>
  <c r="BZ22" i="42"/>
  <c r="BM22" i="42"/>
  <c r="CK22" i="42"/>
  <c r="BK22" i="42"/>
  <c r="BY22" i="42"/>
  <c r="CI22" i="42"/>
  <c r="BW22" i="42"/>
  <c r="BZ27" i="42"/>
  <c r="BM27" i="42"/>
  <c r="BA27" i="42"/>
  <c r="BW26" i="42"/>
  <c r="BJ26" i="42"/>
  <c r="BJ17" i="42" s="1"/>
  <c r="M34" i="44" s="1"/>
  <c r="CQ26" i="42"/>
  <c r="CD27" i="42"/>
  <c r="BQ27" i="42"/>
  <c r="BD27" i="42"/>
  <c r="CA26" i="42"/>
  <c r="BN26" i="42"/>
  <c r="BB26" i="42"/>
  <c r="CL27" i="42"/>
  <c r="CC27" i="42"/>
  <c r="BO27" i="42"/>
  <c r="BC27" i="42"/>
  <c r="BZ26" i="42"/>
  <c r="BM26" i="42"/>
  <c r="BA26" i="42"/>
  <c r="CK27" i="42"/>
  <c r="CA27" i="42"/>
  <c r="BN27" i="42"/>
  <c r="BB27" i="42"/>
  <c r="BY26" i="42"/>
  <c r="BK26" i="42"/>
  <c r="AZ26" i="42"/>
  <c r="CI27" i="42"/>
  <c r="BY27" i="42"/>
  <c r="BK27" i="42"/>
  <c r="AZ27" i="42"/>
  <c r="BV26" i="42"/>
  <c r="BI26" i="42"/>
  <c r="BI17" i="42" s="1"/>
  <c r="L34" i="44" s="1"/>
  <c r="CP26" i="42"/>
  <c r="AY26" i="42"/>
  <c r="BW27" i="42"/>
  <c r="BJ27" i="42"/>
  <c r="CH26" i="42"/>
  <c r="BU26" i="42"/>
  <c r="BG26" i="42"/>
  <c r="CO26" i="42"/>
  <c r="AY27" i="42"/>
  <c r="BV27" i="42"/>
  <c r="BI27" i="42"/>
  <c r="CG26" i="42"/>
  <c r="BS26" i="42"/>
  <c r="BF26" i="42"/>
  <c r="CQ27" i="42"/>
  <c r="CM26" i="42"/>
  <c r="CE27" i="42"/>
  <c r="BR27" i="42"/>
  <c r="BE27" i="42"/>
  <c r="CM27" i="42"/>
  <c r="CH27" i="42"/>
  <c r="BU27" i="42"/>
  <c r="BG27" i="42"/>
  <c r="CE26" i="42"/>
  <c r="BR26" i="42"/>
  <c r="BE26" i="42"/>
  <c r="CP27" i="42"/>
  <c r="CL26" i="42"/>
  <c r="CG27" i="42"/>
  <c r="BS27" i="42"/>
  <c r="BF27" i="42"/>
  <c r="CD26" i="42"/>
  <c r="BQ26" i="42"/>
  <c r="BD26" i="42"/>
  <c r="BF35" i="42"/>
  <c r="AY39" i="42"/>
  <c r="CK43" i="42"/>
  <c r="BW43" i="42"/>
  <c r="BJ43" i="42"/>
  <c r="BE36" i="42"/>
  <c r="BE35" i="42"/>
  <c r="BD36" i="42"/>
  <c r="BD35" i="42"/>
  <c r="BA35" i="42"/>
  <c r="CQ43" i="42"/>
  <c r="CD43" i="42"/>
  <c r="BQ43" i="42"/>
  <c r="BD43" i="42"/>
  <c r="BB37" i="42"/>
  <c r="AZ36" i="42"/>
  <c r="AZ35" i="42"/>
  <c r="CP43" i="42"/>
  <c r="CC43" i="42"/>
  <c r="BO43" i="42"/>
  <c r="BC43" i="42"/>
  <c r="BA37" i="42"/>
  <c r="CO43" i="42"/>
  <c r="CA43" i="42"/>
  <c r="BN43" i="42"/>
  <c r="AZ39" i="42"/>
  <c r="BB39" i="42"/>
  <c r="BA38" i="42"/>
  <c r="BD39" i="42"/>
  <c r="BC39" i="42"/>
  <c r="BV9" i="42"/>
  <c r="BK9" i="42"/>
  <c r="BI9" i="42"/>
  <c r="CP9" i="42"/>
  <c r="BO10" i="42"/>
  <c r="BB10" i="42"/>
  <c r="BQ10" i="42"/>
  <c r="BU11" i="42"/>
  <c r="BS11" i="42"/>
  <c r="BR11" i="42"/>
  <c r="CA10" i="42"/>
  <c r="BU10" i="42"/>
  <c r="CO11" i="42"/>
  <c r="CP11" i="42"/>
  <c r="BS10" i="42"/>
  <c r="CM11" i="42"/>
  <c r="BY9" i="42"/>
  <c r="BR10" i="42"/>
  <c r="CG11" i="42"/>
  <c r="CE11" i="42"/>
  <c r="CQ10" i="42"/>
  <c r="CD11" i="42"/>
  <c r="CP10" i="42"/>
  <c r="CC10" i="42"/>
  <c r="BW11" i="42"/>
  <c r="CO10" i="42"/>
  <c r="CM9" i="42"/>
  <c r="BE10" i="42"/>
  <c r="BQ11" i="42"/>
  <c r="CM10" i="42"/>
  <c r="BD10" i="42"/>
  <c r="CL10" i="42"/>
  <c r="BC10" i="42"/>
  <c r="CQ11" i="42"/>
  <c r="CK10" i="42"/>
  <c r="BV11" i="42"/>
  <c r="CC11" i="42"/>
  <c r="BO11" i="42"/>
  <c r="CL11" i="42"/>
  <c r="BN10" i="42"/>
  <c r="CA11" i="42"/>
  <c r="BN11" i="42"/>
  <c r="CK11" i="42"/>
  <c r="CI10" i="42"/>
  <c r="AY9" i="42"/>
  <c r="CE10" i="42"/>
  <c r="BG10" i="42"/>
  <c r="BZ11" i="42"/>
  <c r="BM11" i="42"/>
  <c r="CI11" i="42"/>
  <c r="CH10" i="42"/>
  <c r="CG9" i="42"/>
  <c r="CG8" i="42" s="1"/>
  <c r="AJ33" i="44" s="1"/>
  <c r="CD10" i="42"/>
  <c r="BF10" i="42"/>
  <c r="BY11" i="42"/>
  <c r="BK11" i="42"/>
  <c r="BZ9" i="42"/>
  <c r="BZ8" i="42" s="1"/>
  <c r="AC33" i="44" s="1"/>
  <c r="BM9" i="42"/>
  <c r="BA9" i="42"/>
  <c r="BV10" i="42"/>
  <c r="BI10" i="42"/>
  <c r="AZ9" i="42"/>
  <c r="BW9" i="42"/>
  <c r="BJ9" i="42"/>
  <c r="BJ8" i="42" s="1"/>
  <c r="M33" i="44" s="1"/>
  <c r="CQ9" i="42"/>
  <c r="CQ8" i="42" s="1"/>
  <c r="AT33" i="44" s="1"/>
  <c r="CH9" i="42"/>
  <c r="CH8" i="42" s="1"/>
  <c r="AK33" i="44" s="1"/>
  <c r="BU9" i="42"/>
  <c r="BG9" i="42"/>
  <c r="CO9" i="42"/>
  <c r="BS9" i="42"/>
  <c r="BF9" i="42"/>
  <c r="CE9" i="42"/>
  <c r="BR9" i="42"/>
  <c r="BR8" i="42" s="1"/>
  <c r="U33" i="44" s="1"/>
  <c r="BE9" i="42"/>
  <c r="CL9" i="42"/>
  <c r="CL8" i="42" s="1"/>
  <c r="AO33" i="44" s="1"/>
  <c r="CD9" i="42"/>
  <c r="CD8" i="42" s="1"/>
  <c r="AG33" i="44" s="1"/>
  <c r="BQ9" i="42"/>
  <c r="BQ8" i="42" s="1"/>
  <c r="T33" i="44" s="1"/>
  <c r="BD9" i="42"/>
  <c r="CK9" i="42"/>
  <c r="BZ10" i="42"/>
  <c r="BM10" i="42"/>
  <c r="BA10" i="42"/>
  <c r="CC9" i="42"/>
  <c r="BO9" i="42"/>
  <c r="BC9" i="42"/>
  <c r="CI9" i="42"/>
  <c r="CI8" i="42" s="1"/>
  <c r="AL33" i="44" s="1"/>
  <c r="BY10" i="42"/>
  <c r="BK10" i="42"/>
  <c r="AZ10" i="42"/>
  <c r="CA9" i="42"/>
  <c r="BN9" i="42"/>
  <c r="BW10" i="42"/>
  <c r="BJ10" i="42"/>
  <c r="H58" i="41"/>
  <c r="G58" i="41"/>
  <c r="G38" i="36"/>
  <c r="G27" i="36"/>
  <c r="I10" i="36"/>
  <c r="I27" i="36"/>
  <c r="E60" i="36"/>
  <c r="G10" i="36"/>
  <c r="H27" i="36"/>
  <c r="H10" i="36"/>
  <c r="AD32" i="28"/>
  <c r="W32" i="28"/>
  <c r="AS32" i="28"/>
  <c r="AE32" i="28"/>
  <c r="BC32" i="28"/>
  <c r="AP32" i="28"/>
  <c r="AC32" i="28"/>
  <c r="AY32" i="28"/>
  <c r="AK32" i="28"/>
  <c r="W22" i="28"/>
  <c r="F22" i="28"/>
  <c r="K32" i="28"/>
  <c r="AX32" i="28"/>
  <c r="AI75" i="29"/>
  <c r="AJ75" i="29"/>
  <c r="Z75" i="29"/>
  <c r="AX75" i="29"/>
  <c r="AZ75" i="29"/>
  <c r="AN75" i="29"/>
  <c r="W75" i="29"/>
  <c r="BB75" i="29"/>
  <c r="AE75" i="29"/>
  <c r="AM75" i="29"/>
  <c r="AF75" i="29"/>
  <c r="AT75" i="29"/>
  <c r="AL75" i="29"/>
  <c r="AY75" i="29"/>
  <c r="AB75" i="29"/>
  <c r="AQ75" i="29"/>
  <c r="BD75" i="29"/>
  <c r="AD75" i="29"/>
  <c r="AU75" i="29"/>
  <c r="AA75" i="29"/>
  <c r="V75" i="29"/>
  <c r="AV75" i="29"/>
  <c r="I65" i="29"/>
  <c r="BC75" i="29"/>
  <c r="X75" i="29"/>
  <c r="I59" i="37"/>
  <c r="I54" i="37" s="1"/>
  <c r="I11" i="37"/>
  <c r="G11" i="37"/>
  <c r="G10" i="37"/>
  <c r="I10" i="37"/>
  <c r="I9" i="37"/>
  <c r="H9" i="37"/>
  <c r="G9" i="37"/>
  <c r="X71" i="36"/>
  <c r="O41" i="43" s="1"/>
  <c r="AS71" i="36"/>
  <c r="AJ41" i="43" s="1"/>
  <c r="H49" i="36"/>
  <c r="G37" i="36"/>
  <c r="AL71" i="36"/>
  <c r="AC41" i="43" s="1"/>
  <c r="AE30" i="36"/>
  <c r="V12" i="43" s="1"/>
  <c r="AB71" i="36"/>
  <c r="S41" i="43" s="1"/>
  <c r="AM71" i="36"/>
  <c r="AD41" i="43" s="1"/>
  <c r="AD71" i="36"/>
  <c r="U41" i="43" s="1"/>
  <c r="AD30" i="36"/>
  <c r="U12" i="43" s="1"/>
  <c r="H50" i="36"/>
  <c r="I9" i="36"/>
  <c r="G35" i="36"/>
  <c r="I65" i="36"/>
  <c r="AC30" i="36"/>
  <c r="T12" i="43" s="1"/>
  <c r="G68" i="36"/>
  <c r="G9" i="36"/>
  <c r="AN71" i="36"/>
  <c r="AE41" i="43" s="1"/>
  <c r="AE71" i="36"/>
  <c r="V41" i="43" s="1"/>
  <c r="AO71" i="36"/>
  <c r="AF41" i="43" s="1"/>
  <c r="Y30" i="36"/>
  <c r="P12" i="43" s="1"/>
  <c r="AO30" i="36"/>
  <c r="AF12" i="43" s="1"/>
  <c r="E71" i="36"/>
  <c r="AB30" i="36"/>
  <c r="S12" i="43" s="1"/>
  <c r="X30" i="36"/>
  <c r="O12" i="43" s="1"/>
  <c r="H68" i="36"/>
  <c r="I36" i="36"/>
  <c r="I40" i="36"/>
  <c r="AG71" i="36"/>
  <c r="X41" i="43" s="1"/>
  <c r="AQ71" i="36"/>
  <c r="AH41" i="43" s="1"/>
  <c r="AK30" i="36"/>
  <c r="AB12" i="43" s="1"/>
  <c r="K60" i="36"/>
  <c r="AH71" i="36"/>
  <c r="Y41" i="43" s="1"/>
  <c r="AR71" i="36"/>
  <c r="AI41" i="43" s="1"/>
  <c r="I67" i="36"/>
  <c r="AF30" i="36"/>
  <c r="W12" i="43" s="1"/>
  <c r="AL30" i="36"/>
  <c r="AC12" i="43" s="1"/>
  <c r="I41" i="36"/>
  <c r="I43" i="36"/>
  <c r="Y71" i="36"/>
  <c r="P41" i="43" s="1"/>
  <c r="AJ71" i="36"/>
  <c r="AA41" i="43" s="1"/>
  <c r="AT71" i="36"/>
  <c r="AK41" i="43" s="1"/>
  <c r="I68" i="36"/>
  <c r="AM30" i="36"/>
  <c r="AD12" i="43" s="1"/>
  <c r="Z71" i="36"/>
  <c r="Q41" i="43" s="1"/>
  <c r="AK71" i="36"/>
  <c r="AB41" i="43" s="1"/>
  <c r="H9" i="36"/>
  <c r="AC60" i="36"/>
  <c r="T34" i="43" s="1"/>
  <c r="AM60" i="36"/>
  <c r="AD34" i="43" s="1"/>
  <c r="AA71" i="36"/>
  <c r="R41" i="43" s="1"/>
  <c r="G66" i="36"/>
  <c r="AC71" i="36"/>
  <c r="T41" i="43" s="1"/>
  <c r="G67" i="36"/>
  <c r="I35" i="36"/>
  <c r="H40" i="36"/>
  <c r="AQ60" i="36"/>
  <c r="AH34" i="43" s="1"/>
  <c r="K71" i="36"/>
  <c r="U30" i="36"/>
  <c r="AG30" i="36"/>
  <c r="X12" i="43" s="1"/>
  <c r="AQ30" i="36"/>
  <c r="AH12" i="43" s="1"/>
  <c r="X60" i="36"/>
  <c r="O34" i="43" s="1"/>
  <c r="AH60" i="36"/>
  <c r="Y34" i="43" s="1"/>
  <c r="AR60" i="36"/>
  <c r="AI34" i="43" s="1"/>
  <c r="T30" i="36"/>
  <c r="AH30" i="36"/>
  <c r="Y12" i="43" s="1"/>
  <c r="AR30" i="36"/>
  <c r="AI12" i="43" s="1"/>
  <c r="I38" i="36"/>
  <c r="G65" i="36"/>
  <c r="AF71" i="36"/>
  <c r="W41" i="43" s="1"/>
  <c r="AP71" i="36"/>
  <c r="AG41" i="43" s="1"/>
  <c r="H66" i="36"/>
  <c r="H67" i="36"/>
  <c r="AP30" i="36"/>
  <c r="AG12" i="43" s="1"/>
  <c r="AS30" i="36"/>
  <c r="AJ12" i="43" s="1"/>
  <c r="H35" i="36"/>
  <c r="I37" i="36"/>
  <c r="AJ30" i="36"/>
  <c r="AA12" i="43" s="1"/>
  <c r="AT30" i="36"/>
  <c r="AK12" i="43" s="1"/>
  <c r="AN30" i="36"/>
  <c r="AE12" i="43" s="1"/>
  <c r="H65" i="36"/>
  <c r="I66" i="36"/>
  <c r="Z30" i="36"/>
  <c r="Q12" i="43" s="1"/>
  <c r="E30" i="36"/>
  <c r="AP60" i="36"/>
  <c r="AG34" i="43" s="1"/>
  <c r="H42" i="36"/>
  <c r="AS60" i="36"/>
  <c r="AJ34" i="43" s="1"/>
  <c r="I42" i="36"/>
  <c r="AD60" i="36"/>
  <c r="U34" i="43" s="1"/>
  <c r="AN60" i="36"/>
  <c r="AE34" i="43" s="1"/>
  <c r="AO60" i="36"/>
  <c r="AF34" i="43" s="1"/>
  <c r="AJ60" i="36"/>
  <c r="AA34" i="43" s="1"/>
  <c r="AT60" i="36"/>
  <c r="AK34" i="43" s="1"/>
  <c r="AK60" i="36"/>
  <c r="AB34" i="43" s="1"/>
  <c r="H41" i="36"/>
  <c r="H43" i="36"/>
  <c r="AL60" i="36"/>
  <c r="AC34" i="43" s="1"/>
  <c r="K30" i="36"/>
  <c r="AA30" i="36"/>
  <c r="R12" i="43" s="1"/>
  <c r="Y60" i="36"/>
  <c r="P34" i="43" s="1"/>
  <c r="H36" i="36"/>
  <c r="W30" i="36"/>
  <c r="N12" i="43" s="1"/>
  <c r="H38" i="36"/>
  <c r="AI30" i="36"/>
  <c r="Z12" i="43" s="1"/>
  <c r="G36" i="36"/>
  <c r="AF46" i="36"/>
  <c r="AF60" i="36" s="1"/>
  <c r="W34" i="43" s="1"/>
  <c r="AG46" i="36"/>
  <c r="AG60" i="36" s="1"/>
  <c r="X34" i="43" s="1"/>
  <c r="AI60" i="36"/>
  <c r="Z34" i="43" s="1"/>
  <c r="W71" i="36"/>
  <c r="N41" i="43" s="1"/>
  <c r="Z46" i="36"/>
  <c r="AI71" i="36"/>
  <c r="Z41" i="43" s="1"/>
  <c r="V30" i="36"/>
  <c r="AE37" i="36"/>
  <c r="AE60" i="36" s="1"/>
  <c r="V34" i="43" s="1"/>
  <c r="AA46" i="36"/>
  <c r="AA60" i="36" s="1"/>
  <c r="R34" i="43" s="1"/>
  <c r="AB46" i="36"/>
  <c r="AB60" i="36" s="1"/>
  <c r="S34" i="43" s="1"/>
  <c r="G49" i="19"/>
  <c r="H73" i="19"/>
  <c r="I71" i="19"/>
  <c r="H71" i="19"/>
  <c r="H74" i="19"/>
  <c r="I74" i="19"/>
  <c r="I73" i="19"/>
  <c r="G72" i="19"/>
  <c r="H49" i="19"/>
  <c r="I49" i="19"/>
  <c r="E52" i="19"/>
  <c r="AH75" i="29"/>
  <c r="AR75" i="29"/>
  <c r="H65" i="29"/>
  <c r="AP75" i="29"/>
  <c r="AL14" i="29"/>
  <c r="AY14" i="29"/>
  <c r="AX14" i="29"/>
  <c r="AI14" i="29"/>
  <c r="AV14" i="29"/>
  <c r="AJ14" i="29"/>
  <c r="V14" i="29"/>
  <c r="X14" i="29"/>
  <c r="AN14" i="29"/>
  <c r="BB14" i="29"/>
  <c r="AA14" i="29"/>
  <c r="AP14" i="29"/>
  <c r="BC14" i="29"/>
  <c r="AB14" i="29"/>
  <c r="AQ14" i="29"/>
  <c r="BD14" i="29"/>
  <c r="AH14" i="29"/>
  <c r="AU14" i="29"/>
  <c r="AD44" i="29"/>
  <c r="AD43" i="29" s="1"/>
  <c r="T57" i="44" s="1"/>
  <c r="H8" i="29"/>
  <c r="H34" i="29"/>
  <c r="AD14" i="29"/>
  <c r="AT14" i="29"/>
  <c r="AE14" i="29"/>
  <c r="I34" i="29"/>
  <c r="AE44" i="29"/>
  <c r="AE43" i="29" s="1"/>
  <c r="U57" i="44" s="1"/>
  <c r="AL44" i="29"/>
  <c r="AL43" i="29" s="1"/>
  <c r="AB57" i="44" s="1"/>
  <c r="AR14" i="29"/>
  <c r="I20" i="29"/>
  <c r="AJ44" i="29"/>
  <c r="AJ43" i="29" s="1"/>
  <c r="Z57" i="44" s="1"/>
  <c r="W57" i="44" s="1"/>
  <c r="AM44" i="29"/>
  <c r="AM43" i="29" s="1"/>
  <c r="AC57" i="44" s="1"/>
  <c r="H47" i="29"/>
  <c r="AF14" i="29"/>
  <c r="AM14" i="29"/>
  <c r="AZ14" i="29"/>
  <c r="W14" i="29"/>
  <c r="Z14" i="29"/>
  <c r="I8" i="29"/>
  <c r="G20" i="29"/>
  <c r="H20" i="29"/>
  <c r="Y18" i="28"/>
  <c r="V35" i="33"/>
  <c r="AY18" i="28"/>
  <c r="AP35" i="33"/>
  <c r="AN35" i="35"/>
  <c r="W9" i="28"/>
  <c r="W12" i="28" s="1"/>
  <c r="U12" i="28"/>
  <c r="BA20" i="28"/>
  <c r="AG32" i="35"/>
  <c r="AO30" i="28" s="1"/>
  <c r="K12" i="28"/>
  <c r="AP8" i="28"/>
  <c r="AI35" i="33"/>
  <c r="AL18" i="28"/>
  <c r="AF35" i="33"/>
  <c r="AI35" i="35"/>
  <c r="AM20" i="28"/>
  <c r="AG35" i="33"/>
  <c r="AD35" i="35"/>
  <c r="BB32" i="28"/>
  <c r="AA32" i="28"/>
  <c r="AD18" i="28"/>
  <c r="Z35" i="33"/>
  <c r="AL35" i="35"/>
  <c r="AU20" i="28"/>
  <c r="H29" i="28"/>
  <c r="AN23" i="34"/>
  <c r="AW19" i="28" s="1"/>
  <c r="AP23" i="34"/>
  <c r="AA35" i="34"/>
  <c r="AK9" i="28"/>
  <c r="BA32" i="28"/>
  <c r="AM32" i="28"/>
  <c r="Z32" i="28"/>
  <c r="Z20" i="28"/>
  <c r="BC8" i="28"/>
  <c r="AS35" i="33"/>
  <c r="AC8" i="28"/>
  <c r="Y35" i="33"/>
  <c r="AQ35" i="33"/>
  <c r="AG35" i="35"/>
  <c r="AW8" i="28"/>
  <c r="AN35" i="33"/>
  <c r="AI8" i="28"/>
  <c r="AD35" i="33"/>
  <c r="V8" i="28"/>
  <c r="V12" i="28" s="1"/>
  <c r="T35" i="33"/>
  <c r="AL32" i="28"/>
  <c r="W35" i="33"/>
  <c r="AT19" i="28"/>
  <c r="AL35" i="34"/>
  <c r="Y35" i="35"/>
  <c r="V22" i="28"/>
  <c r="AG19" i="28"/>
  <c r="AB35" i="34"/>
  <c r="AX18" i="28"/>
  <c r="AO35" i="33"/>
  <c r="AK18" i="28"/>
  <c r="AE35" i="33"/>
  <c r="AH35" i="33"/>
  <c r="AS35" i="34"/>
  <c r="AP19" i="28"/>
  <c r="AI35" i="34"/>
  <c r="AM23" i="34"/>
  <c r="AH19" i="28"/>
  <c r="AC35" i="34"/>
  <c r="V35" i="34"/>
  <c r="T35" i="35"/>
  <c r="AT18" i="28"/>
  <c r="U22" i="28"/>
  <c r="AW32" i="28"/>
  <c r="AI32" i="28"/>
  <c r="V32" i="28"/>
  <c r="AO23" i="34"/>
  <c r="AX19" i="28" s="1"/>
  <c r="AY20" i="28"/>
  <c r="AO35" i="35"/>
  <c r="AQ18" i="28"/>
  <c r="AJ35" i="33"/>
  <c r="AK35" i="33"/>
  <c r="AA35" i="33"/>
  <c r="U29" i="28"/>
  <c r="U32" i="28" s="1"/>
  <c r="S35" i="34"/>
  <c r="AX9" i="28"/>
  <c r="AU32" i="28"/>
  <c r="AH32" i="28"/>
  <c r="X35" i="33"/>
  <c r="Y20" i="28"/>
  <c r="U35" i="35"/>
  <c r="AR35" i="33"/>
  <c r="K19" i="28"/>
  <c r="K22" i="28" s="1"/>
  <c r="R35" i="34"/>
  <c r="AR35" i="35"/>
  <c r="BC10" i="28"/>
  <c r="AH35" i="35"/>
  <c r="AP10" i="28"/>
  <c r="X35" i="35"/>
  <c r="AC10" i="28"/>
  <c r="AL20" i="28"/>
  <c r="AE35" i="35"/>
  <c r="AG18" i="28"/>
  <c r="AT32" i="28"/>
  <c r="AG32" i="28"/>
  <c r="U35" i="33"/>
  <c r="AH35" i="34"/>
  <c r="X35" i="34"/>
  <c r="Q35" i="35"/>
  <c r="AG35" i="34"/>
  <c r="W35" i="34"/>
  <c r="AJ35" i="35"/>
  <c r="Z35" i="35"/>
  <c r="G14" i="35"/>
  <c r="C10" i="28" s="1"/>
  <c r="N9" i="35"/>
  <c r="N14" i="35" s="1"/>
  <c r="G10" i="28"/>
  <c r="N32" i="35"/>
  <c r="G30" i="28" s="1"/>
  <c r="O9" i="35"/>
  <c r="O14" i="35" s="1"/>
  <c r="I23" i="34"/>
  <c r="D19" i="28" s="1"/>
  <c r="O14" i="34"/>
  <c r="N32" i="34"/>
  <c r="I9" i="33"/>
  <c r="I21" i="33"/>
  <c r="G14" i="33"/>
  <c r="C8" i="28" s="1"/>
  <c r="N32" i="33"/>
  <c r="I19" i="33"/>
  <c r="I23" i="33" s="1"/>
  <c r="D18" i="28" s="1"/>
  <c r="O23" i="33"/>
  <c r="G23" i="33"/>
  <c r="C18" i="28" s="1"/>
  <c r="I10" i="20"/>
  <c r="I18" i="20"/>
  <c r="G13" i="20"/>
  <c r="C7" i="28" s="1"/>
  <c r="G21" i="20"/>
  <c r="C17" i="28" s="1"/>
  <c r="G29" i="20"/>
  <c r="BH79" i="29" l="1"/>
  <c r="BG79" i="29"/>
  <c r="AS31" i="43"/>
  <c r="AN31" i="43"/>
  <c r="BO79" i="29"/>
  <c r="V59" i="29"/>
  <c r="AL31" i="43"/>
  <c r="N54" i="44"/>
  <c r="AN59" i="29"/>
  <c r="S56" i="44"/>
  <c r="AW54" i="44"/>
  <c r="AF56" i="44"/>
  <c r="AE56" i="44" s="1"/>
  <c r="W59" i="29"/>
  <c r="BE54" i="44"/>
  <c r="S57" i="44"/>
  <c r="AV54" i="44"/>
  <c r="BL59" i="29"/>
  <c r="H33" i="29"/>
  <c r="E56" i="44" s="1"/>
  <c r="G19" i="29"/>
  <c r="G59" i="29" s="1"/>
  <c r="AU56" i="44"/>
  <c r="AT56" i="44"/>
  <c r="AW31" i="43"/>
  <c r="AF59" i="29"/>
  <c r="AA57" i="44"/>
  <c r="AM31" i="43"/>
  <c r="I33" i="29"/>
  <c r="F56" i="44" s="1"/>
  <c r="AQ59" i="29"/>
  <c r="AQ79" i="29" s="1"/>
  <c r="AI57" i="44"/>
  <c r="BP43" i="29"/>
  <c r="G38" i="43"/>
  <c r="G36" i="43" s="1"/>
  <c r="AK56" i="44"/>
  <c r="AU59" i="29"/>
  <c r="BG56" i="44"/>
  <c r="AH55" i="44"/>
  <c r="AE55" i="44" s="1"/>
  <c r="AR59" i="29"/>
  <c r="BJ59" i="29"/>
  <c r="AJ59" i="29"/>
  <c r="AI59" i="29"/>
  <c r="H19" i="29"/>
  <c r="H46" i="29"/>
  <c r="E58" i="44" s="1"/>
  <c r="BS43" i="29"/>
  <c r="G66" i="44"/>
  <c r="G64" i="44" s="1"/>
  <c r="AA59" i="29"/>
  <c r="AC56" i="44"/>
  <c r="AM59" i="29"/>
  <c r="AY56" i="44"/>
  <c r="BC59" i="29"/>
  <c r="AL59" i="29"/>
  <c r="AB56" i="44"/>
  <c r="AN56" i="44"/>
  <c r="AX59" i="29"/>
  <c r="AL56" i="44"/>
  <c r="AV59" i="29"/>
  <c r="AH59" i="29"/>
  <c r="X55" i="44"/>
  <c r="W55" i="44" s="1"/>
  <c r="AO56" i="44"/>
  <c r="AY59" i="29"/>
  <c r="AP55" i="44"/>
  <c r="AM55" i="44" s="1"/>
  <c r="AZ59" i="29"/>
  <c r="R55" i="44"/>
  <c r="AB59" i="29"/>
  <c r="P55" i="44"/>
  <c r="Z59" i="29"/>
  <c r="W56" i="44"/>
  <c r="K55" i="44"/>
  <c r="O56" i="44"/>
  <c r="I19" i="29"/>
  <c r="BK43" i="29"/>
  <c r="AJ56" i="44"/>
  <c r="AT59" i="29"/>
  <c r="U55" i="44"/>
  <c r="AE59" i="29"/>
  <c r="T55" i="44"/>
  <c r="AD59" i="29"/>
  <c r="AR56" i="44"/>
  <c r="BB59" i="29"/>
  <c r="BJ54" i="44"/>
  <c r="AQ57" i="44"/>
  <c r="BF79" i="29"/>
  <c r="BR43" i="29"/>
  <c r="L13" i="44"/>
  <c r="AR13" i="44"/>
  <c r="G10" i="43"/>
  <c r="Y13" i="44"/>
  <c r="AL13" i="44"/>
  <c r="AG13" i="44"/>
  <c r="J13" i="44"/>
  <c r="J10" i="44" s="1"/>
  <c r="U13" i="44"/>
  <c r="AH13" i="44"/>
  <c r="AK13" i="44"/>
  <c r="AF13" i="44"/>
  <c r="AE13" i="44" s="1"/>
  <c r="AB13" i="44"/>
  <c r="AP13" i="44"/>
  <c r="AC13" i="44"/>
  <c r="AS13" i="44"/>
  <c r="AQ13" i="44" s="1"/>
  <c r="R13" i="44"/>
  <c r="AT13" i="44"/>
  <c r="Z13" i="44"/>
  <c r="V13" i="44"/>
  <c r="AO13" i="44"/>
  <c r="T13" i="44"/>
  <c r="AJ13" i="44"/>
  <c r="AN13" i="44"/>
  <c r="AD13" i="44"/>
  <c r="L60" i="44"/>
  <c r="G60" i="44"/>
  <c r="AY46" i="44"/>
  <c r="I8" i="37"/>
  <c r="I91" i="37" s="1"/>
  <c r="G18" i="43"/>
  <c r="F29" i="44"/>
  <c r="H8" i="37"/>
  <c r="E22" i="44" s="1"/>
  <c r="D31" i="44"/>
  <c r="DF17" i="42"/>
  <c r="BI34" i="44" s="1"/>
  <c r="BK8" i="42"/>
  <c r="N33" i="44" s="1"/>
  <c r="BU17" i="42"/>
  <c r="X34" i="44" s="1"/>
  <c r="CK17" i="42"/>
  <c r="AN34" i="44" s="1"/>
  <c r="CC8" i="42"/>
  <c r="AF33" i="44" s="1"/>
  <c r="CH17" i="42"/>
  <c r="AK34" i="44" s="1"/>
  <c r="CC17" i="42"/>
  <c r="AF34" i="44" s="1"/>
  <c r="DC17" i="42"/>
  <c r="BF34" i="44" s="1"/>
  <c r="CE8" i="42"/>
  <c r="AH33" i="44" s="1"/>
  <c r="BN17" i="42"/>
  <c r="Q34" i="44" s="1"/>
  <c r="CY8" i="42"/>
  <c r="BB33" i="44" s="1"/>
  <c r="BU8" i="42"/>
  <c r="X33" i="44" s="1"/>
  <c r="CM8" i="42"/>
  <c r="AP33" i="44" s="1"/>
  <c r="BY8" i="42"/>
  <c r="AB33" i="44" s="1"/>
  <c r="BU34" i="42"/>
  <c r="CI17" i="42"/>
  <c r="AL34" i="44" s="1"/>
  <c r="BQ34" i="42"/>
  <c r="DB17" i="42"/>
  <c r="BE34" i="44" s="1"/>
  <c r="CT8" i="42"/>
  <c r="AW33" i="44" s="1"/>
  <c r="DB34" i="42"/>
  <c r="BI34" i="42"/>
  <c r="V35" i="44"/>
  <c r="BF35" i="44"/>
  <c r="BN34" i="42"/>
  <c r="CS17" i="42"/>
  <c r="AV34" i="44" s="1"/>
  <c r="BG33" i="44"/>
  <c r="DE50" i="42"/>
  <c r="BH35" i="44"/>
  <c r="BJ34" i="42"/>
  <c r="AV35" i="44"/>
  <c r="BK50" i="42"/>
  <c r="N35" i="44"/>
  <c r="AD35" i="44"/>
  <c r="BO17" i="42"/>
  <c r="R34" i="44" s="1"/>
  <c r="BR34" i="42"/>
  <c r="DF50" i="42"/>
  <c r="BI35" i="44"/>
  <c r="CA17" i="42"/>
  <c r="AD34" i="44" s="1"/>
  <c r="CT17" i="42"/>
  <c r="AW34" i="44" s="1"/>
  <c r="CY34" i="42"/>
  <c r="CT34" i="42"/>
  <c r="BM17" i="42"/>
  <c r="P34" i="44" s="1"/>
  <c r="CY17" i="42"/>
  <c r="BB34" i="44" s="1"/>
  <c r="DG17" i="42"/>
  <c r="BJ34" i="44" s="1"/>
  <c r="BG34" i="44" s="1"/>
  <c r="DA8" i="42"/>
  <c r="BD33" i="44" s="1"/>
  <c r="DA34" i="42"/>
  <c r="DG34" i="42"/>
  <c r="CA8" i="42"/>
  <c r="AD33" i="44" s="1"/>
  <c r="BS8" i="42"/>
  <c r="V33" i="44" s="1"/>
  <c r="S33" i="44" s="1"/>
  <c r="CE17" i="42"/>
  <c r="AH34" i="44" s="1"/>
  <c r="BS17" i="42"/>
  <c r="V34" i="44" s="1"/>
  <c r="BZ17" i="42"/>
  <c r="AC34" i="44" s="1"/>
  <c r="CP34" i="42"/>
  <c r="CD34" i="42"/>
  <c r="DA17" i="42"/>
  <c r="BD34" i="44" s="1"/>
  <c r="CO17" i="42"/>
  <c r="AR34" i="44" s="1"/>
  <c r="CW8" i="42"/>
  <c r="AZ33" i="44" s="1"/>
  <c r="CU34" i="42"/>
  <c r="AK35" i="44"/>
  <c r="CH50" i="42"/>
  <c r="Z35" i="44"/>
  <c r="AO35" i="44"/>
  <c r="AJ35" i="44"/>
  <c r="CQ17" i="42"/>
  <c r="AT34" i="44" s="1"/>
  <c r="CK50" i="42"/>
  <c r="AN35" i="44"/>
  <c r="AR35" i="44"/>
  <c r="CL17" i="42"/>
  <c r="AO34" i="44" s="1"/>
  <c r="BO8" i="42"/>
  <c r="R33" i="44" s="1"/>
  <c r="CP8" i="42"/>
  <c r="AS33" i="44" s="1"/>
  <c r="BY17" i="42"/>
  <c r="AB34" i="44" s="1"/>
  <c r="BW8" i="42"/>
  <c r="Z33" i="44" s="1"/>
  <c r="BV17" i="42"/>
  <c r="Y34" i="44" s="1"/>
  <c r="AI33" i="44"/>
  <c r="CQ34" i="42"/>
  <c r="BR17" i="42"/>
  <c r="U34" i="44" s="1"/>
  <c r="CK8" i="42"/>
  <c r="AN33" i="44" s="1"/>
  <c r="CO8" i="42"/>
  <c r="AR33" i="44" s="1"/>
  <c r="CG17" i="42"/>
  <c r="AJ34" i="44" s="1"/>
  <c r="BV34" i="42"/>
  <c r="BW17" i="42"/>
  <c r="Z34" i="44" s="1"/>
  <c r="BZ34" i="42"/>
  <c r="BY34" i="42"/>
  <c r="CW17" i="42"/>
  <c r="AZ34" i="44" s="1"/>
  <c r="CU8" i="42"/>
  <c r="AX33" i="44" s="1"/>
  <c r="CX8" i="42"/>
  <c r="BA33" i="44" s="1"/>
  <c r="CW34" i="42"/>
  <c r="BO34" i="42"/>
  <c r="CE34" i="42"/>
  <c r="CU17" i="42"/>
  <c r="AX34" i="44" s="1"/>
  <c r="BN8" i="42"/>
  <c r="Q33" i="44" s="1"/>
  <c r="BV8" i="42"/>
  <c r="Y33" i="44" s="1"/>
  <c r="BK17" i="42"/>
  <c r="N34" i="44" s="1"/>
  <c r="K34" i="44" s="1"/>
  <c r="CC34" i="42"/>
  <c r="AC9" i="42"/>
  <c r="BM8" i="42"/>
  <c r="P33" i="44" s="1"/>
  <c r="CI34" i="42"/>
  <c r="CM34" i="42"/>
  <c r="CM17" i="42"/>
  <c r="AP34" i="44" s="1"/>
  <c r="CX17" i="42"/>
  <c r="BA34" i="44" s="1"/>
  <c r="DC8" i="42"/>
  <c r="BF33" i="44" s="1"/>
  <c r="DB8" i="42"/>
  <c r="BE33" i="44" s="1"/>
  <c r="CX34" i="42"/>
  <c r="BM34" i="42"/>
  <c r="AI43" i="44"/>
  <c r="O43" i="44"/>
  <c r="AE43" i="44"/>
  <c r="W43" i="44"/>
  <c r="S43" i="44"/>
  <c r="K43" i="44"/>
  <c r="AQ43" i="44"/>
  <c r="F27" i="43"/>
  <c r="F43" i="44"/>
  <c r="E27" i="43"/>
  <c r="E43" i="44"/>
  <c r="D27" i="43"/>
  <c r="D43" i="44"/>
  <c r="H70" i="19"/>
  <c r="H87" i="19" s="1"/>
  <c r="G21" i="44"/>
  <c r="G8" i="37"/>
  <c r="D22" i="44" s="1"/>
  <c r="AU60" i="44"/>
  <c r="BG46" i="44"/>
  <c r="AU46" i="44"/>
  <c r="AY60" i="44"/>
  <c r="BC46" i="44"/>
  <c r="BG60" i="44"/>
  <c r="BC60" i="44"/>
  <c r="AM65" i="44"/>
  <c r="W65" i="44"/>
  <c r="AE30" i="43"/>
  <c r="AL46" i="44"/>
  <c r="D37" i="43"/>
  <c r="D65" i="44"/>
  <c r="AE65" i="44"/>
  <c r="F37" i="43"/>
  <c r="F65" i="44"/>
  <c r="O65" i="44"/>
  <c r="K65" i="44"/>
  <c r="AA65" i="44"/>
  <c r="AJ30" i="43"/>
  <c r="AS46" i="44"/>
  <c r="AB30" i="43"/>
  <c r="AH46" i="44"/>
  <c r="N30" i="43"/>
  <c r="P46" i="44"/>
  <c r="AQ65" i="44"/>
  <c r="Y30" i="43"/>
  <c r="AD46" i="44"/>
  <c r="Z30" i="43"/>
  <c r="AF46" i="44"/>
  <c r="E37" i="43"/>
  <c r="E65" i="44"/>
  <c r="AH30" i="43"/>
  <c r="AP46" i="44"/>
  <c r="AA30" i="43"/>
  <c r="AG46" i="44"/>
  <c r="W30" i="43"/>
  <c r="AB46" i="44"/>
  <c r="T30" i="43"/>
  <c r="X46" i="44"/>
  <c r="AF30" i="43"/>
  <c r="AN46" i="44"/>
  <c r="AK30" i="43"/>
  <c r="AT46" i="44"/>
  <c r="M30" i="43"/>
  <c r="N46" i="44"/>
  <c r="X30" i="43"/>
  <c r="AC46" i="44"/>
  <c r="F30" i="43"/>
  <c r="F46" i="44"/>
  <c r="Q30" i="43"/>
  <c r="T46" i="44"/>
  <c r="AD30" i="43"/>
  <c r="AK46" i="44"/>
  <c r="V30" i="43"/>
  <c r="Z46" i="44"/>
  <c r="AI65" i="44"/>
  <c r="S65" i="44"/>
  <c r="S30" i="43"/>
  <c r="V46" i="44"/>
  <c r="AC30" i="43"/>
  <c r="AJ46" i="44"/>
  <c r="D30" i="43"/>
  <c r="D46" i="44"/>
  <c r="O30" i="43"/>
  <c r="Q46" i="44"/>
  <c r="L30" i="43"/>
  <c r="M46" i="44"/>
  <c r="AG30" i="43"/>
  <c r="AO46" i="44"/>
  <c r="R30" i="43"/>
  <c r="U46" i="44"/>
  <c r="U30" i="43"/>
  <c r="Y46" i="44"/>
  <c r="AI30" i="43"/>
  <c r="AR46" i="44"/>
  <c r="P30" i="43"/>
  <c r="R46" i="44"/>
  <c r="F12" i="28"/>
  <c r="K33" i="43"/>
  <c r="L61" i="44"/>
  <c r="AG40" i="43"/>
  <c r="AO68" i="44"/>
  <c r="AC40" i="43"/>
  <c r="AJ68" i="44"/>
  <c r="AR33" i="43"/>
  <c r="AR29" i="43" s="1"/>
  <c r="BD61" i="44"/>
  <c r="BD45" i="44" s="1"/>
  <c r="AB40" i="43"/>
  <c r="AH68" i="44"/>
  <c r="D33" i="43"/>
  <c r="D61" i="44"/>
  <c r="S11" i="43"/>
  <c r="V14" i="44"/>
  <c r="M33" i="43"/>
  <c r="N61" i="44"/>
  <c r="D40" i="43"/>
  <c r="D68" i="44"/>
  <c r="W40" i="43"/>
  <c r="AB68" i="44"/>
  <c r="N40" i="43"/>
  <c r="P68" i="44"/>
  <c r="AU68" i="44"/>
  <c r="Q40" i="43"/>
  <c r="T68" i="44"/>
  <c r="L33" i="43"/>
  <c r="M61" i="44"/>
  <c r="Y40" i="43"/>
  <c r="AD68" i="44"/>
  <c r="AA40" i="43"/>
  <c r="AG68" i="44"/>
  <c r="AY68" i="44"/>
  <c r="X40" i="43"/>
  <c r="AC68" i="44"/>
  <c r="AH40" i="43"/>
  <c r="AP68" i="44"/>
  <c r="P11" i="43"/>
  <c r="R14" i="44"/>
  <c r="AE40" i="43"/>
  <c r="AL68" i="44"/>
  <c r="O40" i="43"/>
  <c r="Q68" i="44"/>
  <c r="P40" i="43"/>
  <c r="R68" i="44"/>
  <c r="AK40" i="43"/>
  <c r="AT68" i="44"/>
  <c r="AV33" i="43"/>
  <c r="BI61" i="44"/>
  <c r="K11" i="43"/>
  <c r="L14" i="44"/>
  <c r="M40" i="43"/>
  <c r="N68" i="44"/>
  <c r="M11" i="43"/>
  <c r="N14" i="44"/>
  <c r="R40" i="43"/>
  <c r="U68" i="44"/>
  <c r="BC68" i="44"/>
  <c r="L11" i="43"/>
  <c r="M14" i="44"/>
  <c r="U40" i="43"/>
  <c r="Y68" i="44"/>
  <c r="D11" i="43"/>
  <c r="D14" i="44"/>
  <c r="L40" i="43"/>
  <c r="M68" i="44"/>
  <c r="T40" i="43"/>
  <c r="X68" i="44"/>
  <c r="V40" i="43"/>
  <c r="Z68" i="44"/>
  <c r="AI40" i="43"/>
  <c r="AR68" i="44"/>
  <c r="AD40" i="43"/>
  <c r="AK68" i="44"/>
  <c r="K40" i="43"/>
  <c r="L68" i="44"/>
  <c r="AF40" i="43"/>
  <c r="AN68" i="44"/>
  <c r="AJ40" i="43"/>
  <c r="AS68" i="44"/>
  <c r="S40" i="43"/>
  <c r="V68" i="44"/>
  <c r="BG68" i="44"/>
  <c r="AU36" i="43"/>
  <c r="AS36" i="43"/>
  <c r="AW64" i="44"/>
  <c r="BB64" i="44"/>
  <c r="AQ36" i="43"/>
  <c r="AI13" i="44"/>
  <c r="AR36" i="43"/>
  <c r="AM36" i="43"/>
  <c r="AY67" i="44"/>
  <c r="BF64" i="44"/>
  <c r="BC67" i="44"/>
  <c r="AN36" i="43"/>
  <c r="BJ64" i="44"/>
  <c r="BG67" i="44"/>
  <c r="K33" i="30"/>
  <c r="AW36" i="43"/>
  <c r="AV36" i="43"/>
  <c r="BA64" i="44"/>
  <c r="K32" i="43"/>
  <c r="BI64" i="44"/>
  <c r="Q32" i="43"/>
  <c r="T60" i="44"/>
  <c r="Z32" i="43"/>
  <c r="AF60" i="44"/>
  <c r="AA32" i="43"/>
  <c r="AG60" i="44"/>
  <c r="Z39" i="43"/>
  <c r="AF67" i="44"/>
  <c r="AB39" i="43"/>
  <c r="AH67" i="44"/>
  <c r="S32" i="43"/>
  <c r="V60" i="44"/>
  <c r="AC32" i="43"/>
  <c r="AJ60" i="44"/>
  <c r="L32" i="43"/>
  <c r="M60" i="44"/>
  <c r="AA39" i="43"/>
  <c r="AG67" i="44"/>
  <c r="AH32" i="43"/>
  <c r="AP60" i="44"/>
  <c r="T39" i="43"/>
  <c r="X67" i="44"/>
  <c r="X32" i="43"/>
  <c r="AC60" i="44"/>
  <c r="P39" i="43"/>
  <c r="R67" i="44"/>
  <c r="P32" i="43"/>
  <c r="R60" i="44"/>
  <c r="R32" i="43"/>
  <c r="U60" i="44"/>
  <c r="V32" i="43"/>
  <c r="Z60" i="44"/>
  <c r="AJ39" i="43"/>
  <c r="AS67" i="44"/>
  <c r="AB32" i="43"/>
  <c r="AH60" i="44"/>
  <c r="O39" i="43"/>
  <c r="Q67" i="44"/>
  <c r="V39" i="43"/>
  <c r="Z67" i="44"/>
  <c r="AD32" i="43"/>
  <c r="AK60" i="44"/>
  <c r="AE32" i="43"/>
  <c r="AL60" i="44"/>
  <c r="J32" i="43"/>
  <c r="J29" i="43" s="1"/>
  <c r="J60" i="44"/>
  <c r="J45" i="44" s="1"/>
  <c r="AI39" i="43"/>
  <c r="AR67" i="44"/>
  <c r="W39" i="43"/>
  <c r="AB67" i="44"/>
  <c r="AX64" i="44"/>
  <c r="BE64" i="44"/>
  <c r="AU67" i="44"/>
  <c r="T10" i="43"/>
  <c r="X13" i="44"/>
  <c r="Q39" i="43"/>
  <c r="T67" i="44"/>
  <c r="AO36" i="43"/>
  <c r="AP36" i="43"/>
  <c r="AG39" i="43"/>
  <c r="AO67" i="44"/>
  <c r="W32" i="43"/>
  <c r="AB60" i="44"/>
  <c r="O10" i="43"/>
  <c r="Q13" i="44"/>
  <c r="Y39" i="43"/>
  <c r="AD67" i="44"/>
  <c r="K39" i="43"/>
  <c r="L67" i="44"/>
  <c r="R39" i="43"/>
  <c r="U67" i="44"/>
  <c r="N32" i="43"/>
  <c r="P60" i="44"/>
  <c r="T32" i="43"/>
  <c r="X60" i="44"/>
  <c r="AG32" i="43"/>
  <c r="AO60" i="44"/>
  <c r="AD39" i="43"/>
  <c r="AK67" i="44"/>
  <c r="AE39" i="43"/>
  <c r="AL67" i="44"/>
  <c r="Y32" i="43"/>
  <c r="AD60" i="44"/>
  <c r="S39" i="43"/>
  <c r="V67" i="44"/>
  <c r="U39" i="43"/>
  <c r="Y67" i="44"/>
  <c r="AH39" i="43"/>
  <c r="AP67" i="44"/>
  <c r="N39" i="43"/>
  <c r="P67" i="44"/>
  <c r="AL36" i="43"/>
  <c r="AF32" i="43"/>
  <c r="AN60" i="44"/>
  <c r="AF39" i="43"/>
  <c r="AN67" i="44"/>
  <c r="AJ32" i="43"/>
  <c r="AS60" i="44"/>
  <c r="AK32" i="43"/>
  <c r="AT60" i="44"/>
  <c r="AI32" i="43"/>
  <c r="AR60" i="44"/>
  <c r="U32" i="43"/>
  <c r="Y60" i="44"/>
  <c r="AK39" i="43"/>
  <c r="AT67" i="44"/>
  <c r="AC39" i="43"/>
  <c r="AJ67" i="44"/>
  <c r="X39" i="43"/>
  <c r="AC67" i="44"/>
  <c r="L39" i="43"/>
  <c r="M67" i="44"/>
  <c r="AT36" i="43"/>
  <c r="BC66" i="44"/>
  <c r="BD64" i="44"/>
  <c r="Y9" i="43"/>
  <c r="AD12" i="44"/>
  <c r="Q9" i="43"/>
  <c r="T12" i="44"/>
  <c r="T9" i="43"/>
  <c r="X12" i="44"/>
  <c r="AI9" i="43"/>
  <c r="AR12" i="44"/>
  <c r="AD38" i="43"/>
  <c r="AK66" i="44"/>
  <c r="R38" i="43"/>
  <c r="U66" i="44"/>
  <c r="L9" i="43"/>
  <c r="M12" i="44"/>
  <c r="AK31" i="43"/>
  <c r="AT54" i="44"/>
  <c r="AJ9" i="43"/>
  <c r="AS12" i="44"/>
  <c r="U9" i="43"/>
  <c r="Y12" i="44"/>
  <c r="AB38" i="43"/>
  <c r="AH66" i="44"/>
  <c r="AE38" i="43"/>
  <c r="AL66" i="44"/>
  <c r="AC38" i="43"/>
  <c r="AJ66" i="44"/>
  <c r="V38" i="43"/>
  <c r="Z66" i="44"/>
  <c r="R9" i="43"/>
  <c r="U12" i="44"/>
  <c r="Z9" i="43"/>
  <c r="AF12" i="44"/>
  <c r="AF9" i="43"/>
  <c r="AN12" i="44"/>
  <c r="T38" i="43"/>
  <c r="X66" i="44"/>
  <c r="K38" i="43"/>
  <c r="L66" i="44"/>
  <c r="S38" i="43"/>
  <c r="V66" i="44"/>
  <c r="U38" i="43"/>
  <c r="Y66" i="44"/>
  <c r="AC9" i="43"/>
  <c r="AJ12" i="44"/>
  <c r="AD9" i="43"/>
  <c r="AK12" i="44"/>
  <c r="O9" i="43"/>
  <c r="Q12" i="44"/>
  <c r="AG9" i="43"/>
  <c r="AO12" i="44"/>
  <c r="O38" i="43"/>
  <c r="Q66" i="44"/>
  <c r="X38" i="43"/>
  <c r="AC66" i="44"/>
  <c r="BG66" i="44"/>
  <c r="BH64" i="44"/>
  <c r="W9" i="43"/>
  <c r="AB12" i="44"/>
  <c r="AB9" i="43"/>
  <c r="AH12" i="44"/>
  <c r="Q38" i="43"/>
  <c r="T66" i="44"/>
  <c r="J44" i="29"/>
  <c r="J43" i="29" s="1"/>
  <c r="AA9" i="43"/>
  <c r="AG12" i="44"/>
  <c r="AH9" i="43"/>
  <c r="AP12" i="44"/>
  <c r="AA38" i="43"/>
  <c r="AG66" i="44"/>
  <c r="K9" i="43"/>
  <c r="L12" i="44"/>
  <c r="P38" i="43"/>
  <c r="R66" i="44"/>
  <c r="AY66" i="44"/>
  <c r="AZ64" i="44"/>
  <c r="P9" i="43"/>
  <c r="R12" i="44"/>
  <c r="M38" i="43"/>
  <c r="N66" i="44"/>
  <c r="X9" i="43"/>
  <c r="AC12" i="44"/>
  <c r="N9" i="43"/>
  <c r="P12" i="44"/>
  <c r="S9" i="43"/>
  <c r="V12" i="44"/>
  <c r="V9" i="43"/>
  <c r="Z12" i="44"/>
  <c r="Z38" i="43"/>
  <c r="AF66" i="44"/>
  <c r="AJ38" i="43"/>
  <c r="AS66" i="44"/>
  <c r="AG38" i="43"/>
  <c r="AO66" i="44"/>
  <c r="AF38" i="43"/>
  <c r="AN66" i="44"/>
  <c r="I44" i="29"/>
  <c r="I43" i="29" s="1"/>
  <c r="F57" i="44" s="1"/>
  <c r="AK9" i="43"/>
  <c r="AT12" i="44"/>
  <c r="AI38" i="43"/>
  <c r="AR66" i="44"/>
  <c r="AK38" i="43"/>
  <c r="AT66" i="44"/>
  <c r="L38" i="43"/>
  <c r="M66" i="44"/>
  <c r="M9" i="43"/>
  <c r="N12" i="44"/>
  <c r="Y38" i="43"/>
  <c r="AD66" i="44"/>
  <c r="AU66" i="44"/>
  <c r="AV64" i="44"/>
  <c r="AD54" i="44"/>
  <c r="AH38" i="43"/>
  <c r="AP66" i="44"/>
  <c r="Z31" i="43"/>
  <c r="AF54" i="44"/>
  <c r="L31" i="43"/>
  <c r="M54" i="44"/>
  <c r="AE9" i="43"/>
  <c r="AL12" i="44"/>
  <c r="W38" i="43"/>
  <c r="AB66" i="44"/>
  <c r="N38" i="43"/>
  <c r="P66" i="44"/>
  <c r="BI8" i="42"/>
  <c r="L33" i="44" s="1"/>
  <c r="AD39" i="42"/>
  <c r="AI39" i="42"/>
  <c r="AI38" i="42"/>
  <c r="AE39" i="42"/>
  <c r="AH39" i="42"/>
  <c r="AG39" i="42"/>
  <c r="AC39" i="42"/>
  <c r="AF39" i="42"/>
  <c r="AD38" i="42"/>
  <c r="AF38" i="42"/>
  <c r="AG38" i="42"/>
  <c r="AE38" i="42"/>
  <c r="AC38" i="42"/>
  <c r="AH38" i="42"/>
  <c r="AH18" i="43"/>
  <c r="AP21" i="44"/>
  <c r="W18" i="43"/>
  <c r="AB21" i="44"/>
  <c r="Z18" i="43"/>
  <c r="AF21" i="44"/>
  <c r="S18" i="43"/>
  <c r="V21" i="44"/>
  <c r="L18" i="43"/>
  <c r="M21" i="44"/>
  <c r="X18" i="43"/>
  <c r="AC21" i="44"/>
  <c r="AI21" i="44"/>
  <c r="P18" i="43"/>
  <c r="R21" i="44"/>
  <c r="AK18" i="43"/>
  <c r="AT21" i="44"/>
  <c r="AA18" i="43"/>
  <c r="AG21" i="44"/>
  <c r="N18" i="43"/>
  <c r="P21" i="44"/>
  <c r="V18" i="43"/>
  <c r="Z21" i="44"/>
  <c r="AJ18" i="43"/>
  <c r="AS21" i="44"/>
  <c r="Q18" i="43"/>
  <c r="T21" i="44"/>
  <c r="R18" i="43"/>
  <c r="U21" i="44"/>
  <c r="AI18" i="43"/>
  <c r="AR21" i="44"/>
  <c r="K18" i="43"/>
  <c r="L21" i="44"/>
  <c r="C22" i="28"/>
  <c r="L47" i="30"/>
  <c r="G32" i="43"/>
  <c r="AQ27" i="42"/>
  <c r="AS27" i="42"/>
  <c r="AT22" i="42"/>
  <c r="AQ22" i="42"/>
  <c r="AR22" i="42"/>
  <c r="AR23" i="42"/>
  <c r="AQ23" i="42"/>
  <c r="AQ19" i="42"/>
  <c r="AU19" i="42"/>
  <c r="AV19" i="42"/>
  <c r="AS19" i="42"/>
  <c r="AR19" i="42"/>
  <c r="AT19" i="42"/>
  <c r="AW19" i="42"/>
  <c r="AW18" i="42"/>
  <c r="AT21" i="42"/>
  <c r="AQ21" i="42"/>
  <c r="AS21" i="42"/>
  <c r="AR21" i="42"/>
  <c r="AV21" i="42"/>
  <c r="AU21" i="42"/>
  <c r="AT40" i="42"/>
  <c r="AQ40" i="42"/>
  <c r="AS40" i="42"/>
  <c r="AR40" i="42"/>
  <c r="AS20" i="42"/>
  <c r="AQ20" i="42"/>
  <c r="AV20" i="42"/>
  <c r="AR20" i="42"/>
  <c r="AU20" i="42"/>
  <c r="AW20" i="42"/>
  <c r="AR18" i="42"/>
  <c r="AT18" i="42"/>
  <c r="AS18" i="42"/>
  <c r="AQ18" i="42"/>
  <c r="AV18" i="42"/>
  <c r="AS43" i="42"/>
  <c r="AT43" i="42"/>
  <c r="AR43" i="42"/>
  <c r="AQ43" i="42"/>
  <c r="AU18" i="42"/>
  <c r="AW25" i="42"/>
  <c r="AR27" i="42"/>
  <c r="AT23" i="42"/>
  <c r="AS26" i="42"/>
  <c r="AQ26" i="42"/>
  <c r="AT26" i="42"/>
  <c r="AS24" i="42"/>
  <c r="AQ24" i="42"/>
  <c r="AU24" i="42"/>
  <c r="AR24" i="42"/>
  <c r="AT24" i="42"/>
  <c r="AW24" i="42"/>
  <c r="AW9" i="42"/>
  <c r="AR9" i="42"/>
  <c r="AK9" i="42"/>
  <c r="AU9" i="42"/>
  <c r="AT9" i="42"/>
  <c r="AS9" i="42"/>
  <c r="AV9" i="42"/>
  <c r="AQ9" i="42"/>
  <c r="AS22" i="42"/>
  <c r="AU10" i="42"/>
  <c r="AT10" i="42"/>
  <c r="AW10" i="42"/>
  <c r="AS10" i="42"/>
  <c r="AQ10" i="42"/>
  <c r="AR10" i="42"/>
  <c r="AV10" i="42"/>
  <c r="AT41" i="42"/>
  <c r="AR41" i="42"/>
  <c r="AQ41" i="42"/>
  <c r="AT25" i="42"/>
  <c r="AS25" i="42"/>
  <c r="AU25" i="42"/>
  <c r="AV25" i="42"/>
  <c r="AQ25" i="42"/>
  <c r="AR25" i="42"/>
  <c r="AW21" i="42"/>
  <c r="AU11" i="42"/>
  <c r="AQ11" i="42"/>
  <c r="AT11" i="42"/>
  <c r="AW11" i="42"/>
  <c r="AV11" i="42"/>
  <c r="AS11" i="42"/>
  <c r="AR11" i="42"/>
  <c r="AT27" i="42"/>
  <c r="AR26" i="42"/>
  <c r="AS23" i="42"/>
  <c r="AV24" i="42"/>
  <c r="AQ42" i="42"/>
  <c r="AT42" i="42"/>
  <c r="AS42" i="42"/>
  <c r="AR42" i="42"/>
  <c r="AS41" i="42"/>
  <c r="AT20" i="42"/>
  <c r="W35" i="42"/>
  <c r="Z22" i="42"/>
  <c r="AW22" i="42" s="1"/>
  <c r="AB22" i="42"/>
  <c r="V22" i="42"/>
  <c r="AU22" i="42" s="1"/>
  <c r="AB35" i="42"/>
  <c r="X36" i="42"/>
  <c r="AV36" i="42" s="1"/>
  <c r="X35" i="42"/>
  <c r="AV35" i="42" s="1"/>
  <c r="Y22" i="42"/>
  <c r="AP9" i="42"/>
  <c r="AN9" i="42"/>
  <c r="AO9" i="42"/>
  <c r="AM9" i="42"/>
  <c r="AL9" i="42"/>
  <c r="AP25" i="42"/>
  <c r="AJ25" i="42"/>
  <c r="AO25" i="42"/>
  <c r="AN25" i="42"/>
  <c r="AM25" i="42"/>
  <c r="AL25" i="42"/>
  <c r="AK25" i="42"/>
  <c r="Y35" i="42"/>
  <c r="AL10" i="42"/>
  <c r="AK10" i="42"/>
  <c r="AM10" i="42"/>
  <c r="AP10" i="42"/>
  <c r="AO10" i="42"/>
  <c r="AN10" i="42"/>
  <c r="AI18" i="42"/>
  <c r="AF18" i="42"/>
  <c r="AE18" i="42"/>
  <c r="AD18" i="42"/>
  <c r="AH18" i="42"/>
  <c r="AG18" i="42"/>
  <c r="AA22" i="42"/>
  <c r="W11" i="42"/>
  <c r="Y11" i="42"/>
  <c r="Z11" i="42"/>
  <c r="AB11" i="42"/>
  <c r="AA11" i="42"/>
  <c r="X11" i="42"/>
  <c r="V11" i="42"/>
  <c r="AB26" i="42"/>
  <c r="Z26" i="42"/>
  <c r="AW26" i="42" s="1"/>
  <c r="Y26" i="42"/>
  <c r="V26" i="42"/>
  <c r="AU26" i="42" s="1"/>
  <c r="X26" i="42"/>
  <c r="AV26" i="42" s="1"/>
  <c r="W26" i="42"/>
  <c r="AA26" i="42"/>
  <c r="AN27" i="42"/>
  <c r="AM27" i="42"/>
  <c r="AL27" i="42"/>
  <c r="AJ27" i="42"/>
  <c r="AP27" i="42"/>
  <c r="AO27" i="42"/>
  <c r="AK27" i="42"/>
  <c r="AG22" i="42"/>
  <c r="AF22" i="42"/>
  <c r="AE22" i="42"/>
  <c r="AI22" i="42"/>
  <c r="AC22" i="42"/>
  <c r="AH22" i="42"/>
  <c r="AD22" i="42"/>
  <c r="AP41" i="42"/>
  <c r="AO41" i="42"/>
  <c r="AN41" i="42"/>
  <c r="AM41" i="42"/>
  <c r="AK41" i="42"/>
  <c r="AL41" i="42"/>
  <c r="AP20" i="42"/>
  <c r="AO20" i="42"/>
  <c r="AN20" i="42"/>
  <c r="AL20" i="42"/>
  <c r="AK20" i="42"/>
  <c r="AM20" i="42"/>
  <c r="AP23" i="42"/>
  <c r="AJ23" i="42"/>
  <c r="AK23" i="42"/>
  <c r="AN23" i="42"/>
  <c r="AO23" i="42"/>
  <c r="AM23" i="42"/>
  <c r="AL23" i="42"/>
  <c r="Z35" i="42"/>
  <c r="AW35" i="42" s="1"/>
  <c r="Y36" i="42"/>
  <c r="Z9" i="42"/>
  <c r="Y9" i="42"/>
  <c r="AB9" i="42"/>
  <c r="X9" i="42"/>
  <c r="W9" i="42"/>
  <c r="AA9" i="42"/>
  <c r="AE24" i="42"/>
  <c r="AC24" i="42"/>
  <c r="AD24" i="42"/>
  <c r="AG24" i="42"/>
  <c r="AF24" i="42"/>
  <c r="AI24" i="42"/>
  <c r="AH24" i="42"/>
  <c r="AL24" i="42"/>
  <c r="AK24" i="42"/>
  <c r="AN24" i="42"/>
  <c r="AM24" i="42"/>
  <c r="AJ24" i="42"/>
  <c r="AP24" i="42"/>
  <c r="AO24" i="42"/>
  <c r="Z36" i="42"/>
  <c r="AW36" i="42" s="1"/>
  <c r="AJ26" i="42"/>
  <c r="AL26" i="42"/>
  <c r="AK26" i="42"/>
  <c r="AM26" i="42"/>
  <c r="AO26" i="42"/>
  <c r="AN26" i="42"/>
  <c r="AP26" i="42"/>
  <c r="W36" i="42"/>
  <c r="W22" i="42"/>
  <c r="AG27" i="42"/>
  <c r="AE27" i="42"/>
  <c r="AF27" i="42"/>
  <c r="AI27" i="42"/>
  <c r="AH27" i="42"/>
  <c r="AD27" i="42"/>
  <c r="AC27" i="42"/>
  <c r="AP18" i="42"/>
  <c r="AN18" i="42"/>
  <c r="AK18" i="42"/>
  <c r="AO18" i="42"/>
  <c r="AM18" i="42"/>
  <c r="AL18" i="42"/>
  <c r="AC23" i="42"/>
  <c r="AI23" i="42"/>
  <c r="AF23" i="42"/>
  <c r="AE23" i="42"/>
  <c r="AH23" i="42"/>
  <c r="AG23" i="42"/>
  <c r="AD23" i="42"/>
  <c r="AI20" i="42"/>
  <c r="AH20" i="42"/>
  <c r="AG20" i="42"/>
  <c r="AE20" i="42"/>
  <c r="AF20" i="42"/>
  <c r="AD20" i="42"/>
  <c r="AL40" i="42"/>
  <c r="AK40" i="42"/>
  <c r="AN40" i="42"/>
  <c r="AM40" i="42"/>
  <c r="AP40" i="42"/>
  <c r="AO40" i="42"/>
  <c r="AB42" i="42"/>
  <c r="Y42" i="42"/>
  <c r="X42" i="42"/>
  <c r="AV42" i="42" s="1"/>
  <c r="AA42" i="42"/>
  <c r="Z42" i="42"/>
  <c r="AW42" i="42" s="1"/>
  <c r="W42" i="42"/>
  <c r="X45" i="42"/>
  <c r="AV45" i="42" s="1"/>
  <c r="W45" i="42"/>
  <c r="Z45" i="42"/>
  <c r="AW45" i="42" s="1"/>
  <c r="AB45" i="42"/>
  <c r="AA45" i="42"/>
  <c r="Y45" i="42"/>
  <c r="AA36" i="42"/>
  <c r="AI9" i="42"/>
  <c r="AH9" i="42"/>
  <c r="AG9" i="42"/>
  <c r="AD9" i="42"/>
  <c r="AF9" i="42"/>
  <c r="AE9" i="42"/>
  <c r="Z41" i="42"/>
  <c r="AW41" i="42" s="1"/>
  <c r="X41" i="42"/>
  <c r="AV41" i="42" s="1"/>
  <c r="Y41" i="42"/>
  <c r="AB41" i="42"/>
  <c r="AA41" i="42"/>
  <c r="W41" i="42"/>
  <c r="AL42" i="42"/>
  <c r="AK42" i="42"/>
  <c r="AP42" i="42"/>
  <c r="AN42" i="42"/>
  <c r="AM42" i="42"/>
  <c r="AO42" i="42"/>
  <c r="AG43" i="42"/>
  <c r="AF43" i="42"/>
  <c r="AE43" i="42"/>
  <c r="AI43" i="42"/>
  <c r="AH43" i="42"/>
  <c r="AD43" i="42"/>
  <c r="AE42" i="42"/>
  <c r="AD42" i="42"/>
  <c r="AG42" i="42"/>
  <c r="AF42" i="42"/>
  <c r="AI42" i="42"/>
  <c r="AH42" i="42"/>
  <c r="AB36" i="42"/>
  <c r="X22" i="42"/>
  <c r="AV22" i="42" s="1"/>
  <c r="X27" i="42"/>
  <c r="AV27" i="42" s="1"/>
  <c r="W27" i="42"/>
  <c r="Z27" i="42"/>
  <c r="AW27" i="42" s="1"/>
  <c r="V27" i="42"/>
  <c r="AU27" i="42" s="1"/>
  <c r="AB27" i="42"/>
  <c r="Y27" i="42"/>
  <c r="AA27" i="42"/>
  <c r="X43" i="42"/>
  <c r="AV43" i="42" s="1"/>
  <c r="W43" i="42"/>
  <c r="Z43" i="42"/>
  <c r="AW43" i="42" s="1"/>
  <c r="Y43" i="42"/>
  <c r="AB43" i="42"/>
  <c r="AA43" i="42"/>
  <c r="X38" i="42"/>
  <c r="AV38" i="42" s="1"/>
  <c r="W38" i="42"/>
  <c r="Z38" i="42"/>
  <c r="AW38" i="42" s="1"/>
  <c r="Y38" i="42"/>
  <c r="AB38" i="42"/>
  <c r="AA38" i="42"/>
  <c r="AB44" i="42"/>
  <c r="Z44" i="42"/>
  <c r="AW44" i="42" s="1"/>
  <c r="AA44" i="42"/>
  <c r="W44" i="42"/>
  <c r="Y44" i="42"/>
  <c r="X44" i="42"/>
  <c r="AV44" i="42" s="1"/>
  <c r="AI25" i="42"/>
  <c r="AH25" i="42"/>
  <c r="AC25" i="42"/>
  <c r="AG25" i="42"/>
  <c r="AD25" i="42"/>
  <c r="AF25" i="42"/>
  <c r="AE25" i="42"/>
  <c r="AA35" i="42"/>
  <c r="AF10" i="42"/>
  <c r="AG10" i="42"/>
  <c r="AH10" i="42"/>
  <c r="AD10" i="42"/>
  <c r="AE10" i="42"/>
  <c r="AI10" i="42"/>
  <c r="AC10" i="42"/>
  <c r="AE40" i="42"/>
  <c r="AD40" i="42"/>
  <c r="AG40" i="42"/>
  <c r="AF40" i="42"/>
  <c r="AH40" i="42"/>
  <c r="AI40" i="42"/>
  <c r="V46" i="42"/>
  <c r="AU46" i="42" s="1"/>
  <c r="Z46" i="42"/>
  <c r="AW46" i="42" s="1"/>
  <c r="Y46" i="42"/>
  <c r="X46" i="42"/>
  <c r="AV46" i="42" s="1"/>
  <c r="AB46" i="42"/>
  <c r="AA46" i="42"/>
  <c r="W46" i="42"/>
  <c r="AB39" i="42"/>
  <c r="AA39" i="42"/>
  <c r="Z39" i="42"/>
  <c r="AW39" i="42" s="1"/>
  <c r="Y39" i="42"/>
  <c r="W39" i="42"/>
  <c r="X39" i="42"/>
  <c r="AV39" i="42" s="1"/>
  <c r="AE26" i="42"/>
  <c r="AD26" i="42"/>
  <c r="AC26" i="42"/>
  <c r="AF26" i="42"/>
  <c r="AI26" i="42"/>
  <c r="AH26" i="42"/>
  <c r="AG26" i="42"/>
  <c r="AA10" i="42"/>
  <c r="AB10" i="42"/>
  <c r="Y10" i="42"/>
  <c r="V10" i="42"/>
  <c r="W10" i="42"/>
  <c r="Z10" i="42"/>
  <c r="X10" i="42"/>
  <c r="AH11" i="42"/>
  <c r="AI11" i="42"/>
  <c r="AE11" i="42"/>
  <c r="AF11" i="42"/>
  <c r="AG11" i="42"/>
  <c r="AC11" i="42"/>
  <c r="AD11" i="42"/>
  <c r="AN22" i="42"/>
  <c r="AM22" i="42"/>
  <c r="AL22" i="42"/>
  <c r="AP22" i="42"/>
  <c r="AO22" i="42"/>
  <c r="AK22" i="42"/>
  <c r="AJ22" i="42"/>
  <c r="AE21" i="42"/>
  <c r="AD21" i="42"/>
  <c r="AH21" i="42"/>
  <c r="AG21" i="42"/>
  <c r="AF21" i="42"/>
  <c r="AI21" i="42"/>
  <c r="X40" i="42"/>
  <c r="AV40" i="42" s="1"/>
  <c r="W40" i="42"/>
  <c r="AA40" i="42"/>
  <c r="Z40" i="42"/>
  <c r="AW40" i="42" s="1"/>
  <c r="Y40" i="42"/>
  <c r="AB40" i="42"/>
  <c r="AL21" i="42"/>
  <c r="AK21" i="42"/>
  <c r="AP21" i="42"/>
  <c r="AO21" i="42"/>
  <c r="AJ21" i="42"/>
  <c r="AN21" i="42"/>
  <c r="AM21" i="42"/>
  <c r="AE19" i="42"/>
  <c r="AD19" i="42"/>
  <c r="AG19" i="42"/>
  <c r="AF19" i="42"/>
  <c r="AI19" i="42"/>
  <c r="AH19" i="42"/>
  <c r="AL19" i="42"/>
  <c r="AK19" i="42"/>
  <c r="AN19" i="42"/>
  <c r="AM19" i="42"/>
  <c r="AO19" i="42"/>
  <c r="AP19" i="42"/>
  <c r="AN11" i="42"/>
  <c r="AM11" i="42"/>
  <c r="AL11" i="42"/>
  <c r="AP11" i="42"/>
  <c r="AO11" i="42"/>
  <c r="AK11" i="42"/>
  <c r="AN43" i="42"/>
  <c r="AM43" i="42"/>
  <c r="AL43" i="42"/>
  <c r="AP43" i="42"/>
  <c r="AO43" i="42"/>
  <c r="AK43" i="42"/>
  <c r="AI41" i="42"/>
  <c r="AG41" i="42"/>
  <c r="AH41" i="42"/>
  <c r="AF41" i="42"/>
  <c r="AE41" i="42"/>
  <c r="AD41" i="42"/>
  <c r="AB23" i="42"/>
  <c r="AA23" i="42"/>
  <c r="Z23" i="42"/>
  <c r="AW23" i="42" s="1"/>
  <c r="V23" i="42"/>
  <c r="AU23" i="42" s="1"/>
  <c r="Y23" i="42"/>
  <c r="W23" i="42"/>
  <c r="X23" i="42"/>
  <c r="AV23" i="42" s="1"/>
  <c r="AB37" i="42"/>
  <c r="Y37" i="42"/>
  <c r="X37" i="42"/>
  <c r="AV37" i="42" s="1"/>
  <c r="W37" i="42"/>
  <c r="AA37" i="42"/>
  <c r="Z37" i="42"/>
  <c r="AW37" i="42" s="1"/>
  <c r="AJ35" i="34"/>
  <c r="AR35" i="34"/>
  <c r="AQ35" i="34"/>
  <c r="AK35" i="34"/>
  <c r="AE35" i="34"/>
  <c r="AF35" i="34"/>
  <c r="AO35" i="34"/>
  <c r="H32" i="28"/>
  <c r="U75" i="36"/>
  <c r="L12" i="43"/>
  <c r="T75" i="36"/>
  <c r="K12" i="43"/>
  <c r="V75" i="36"/>
  <c r="M12" i="43"/>
  <c r="P10" i="20"/>
  <c r="N9" i="20"/>
  <c r="N10" i="20"/>
  <c r="O11" i="20"/>
  <c r="AT21" i="20"/>
  <c r="BE17" i="28" s="1"/>
  <c r="BE22" i="28" s="1"/>
  <c r="O9" i="20"/>
  <c r="I21" i="20"/>
  <c r="D17" i="28" s="1"/>
  <c r="D22" i="28" s="1"/>
  <c r="O18" i="20"/>
  <c r="N18" i="20"/>
  <c r="N21" i="20" s="1"/>
  <c r="P18" i="20"/>
  <c r="P21" i="20" s="1"/>
  <c r="BB21" i="20"/>
  <c r="BO17" i="28" s="1"/>
  <c r="BO22" i="28" s="1"/>
  <c r="AC13" i="20"/>
  <c r="AH7" i="28" s="1"/>
  <c r="AH12" i="28" s="1"/>
  <c r="P19" i="20"/>
  <c r="O19" i="20"/>
  <c r="AQ21" i="20"/>
  <c r="P9" i="20"/>
  <c r="P13" i="20" s="1"/>
  <c r="AH13" i="20"/>
  <c r="AO7" i="28" s="1"/>
  <c r="AO12" i="28" s="1"/>
  <c r="AK13" i="20"/>
  <c r="AS7" i="28" s="1"/>
  <c r="AS12" i="28" s="1"/>
  <c r="AX21" i="20"/>
  <c r="BJ17" i="28" s="1"/>
  <c r="BJ22" i="28" s="1"/>
  <c r="AU21" i="20"/>
  <c r="BF17" i="28" s="1"/>
  <c r="BF22" i="28" s="1"/>
  <c r="AO32" i="28"/>
  <c r="AO13" i="20"/>
  <c r="AX7" i="28" s="1"/>
  <c r="AX12" i="28" s="1"/>
  <c r="AY21" i="20"/>
  <c r="BK17" i="28" s="1"/>
  <c r="BK22" i="28" s="1"/>
  <c r="AZ13" i="20"/>
  <c r="AZ32" i="20" s="1"/>
  <c r="AM21" i="20"/>
  <c r="AR13" i="20"/>
  <c r="BB7" i="28" s="1"/>
  <c r="BB12" i="28" s="1"/>
  <c r="AV13" i="20"/>
  <c r="AD13" i="20"/>
  <c r="AI7" i="28" s="1"/>
  <c r="AI12" i="28" s="1"/>
  <c r="Z14" i="44" s="1"/>
  <c r="BA21" i="20"/>
  <c r="BN17" i="28" s="1"/>
  <c r="BN22" i="28" s="1"/>
  <c r="BC13" i="20"/>
  <c r="AW13" i="20"/>
  <c r="AX13" i="20"/>
  <c r="BE21" i="20"/>
  <c r="BS17" i="28" s="1"/>
  <c r="BS22" i="28" s="1"/>
  <c r="BB13" i="20"/>
  <c r="AT13" i="20"/>
  <c r="BC21" i="20"/>
  <c r="BQ17" i="28" s="1"/>
  <c r="BQ22" i="28" s="1"/>
  <c r="BD13" i="20"/>
  <c r="AL21" i="20"/>
  <c r="AQ13" i="20"/>
  <c r="BA7" i="28" s="1"/>
  <c r="BA12" i="28" s="1"/>
  <c r="AG13" i="20"/>
  <c r="AM7" i="28" s="1"/>
  <c r="AM12" i="28" s="1"/>
  <c r="W13" i="20"/>
  <c r="Z7" i="28" s="1"/>
  <c r="Z12" i="28" s="1"/>
  <c r="AV21" i="20"/>
  <c r="BG17" i="28" s="1"/>
  <c r="BG22" i="28" s="1"/>
  <c r="AY13" i="20"/>
  <c r="BA13" i="20"/>
  <c r="AU13" i="20"/>
  <c r="AK21" i="20"/>
  <c r="AS17" i="28" s="1"/>
  <c r="AS22" i="28" s="1"/>
  <c r="AF13" i="20"/>
  <c r="AL7" i="28" s="1"/>
  <c r="AL12" i="28" s="1"/>
  <c r="AW21" i="20"/>
  <c r="BI17" i="28" s="1"/>
  <c r="BI22" i="28" s="1"/>
  <c r="BE13" i="20"/>
  <c r="AJ21" i="20"/>
  <c r="AQ17" i="28" s="1"/>
  <c r="AQ22" i="28" s="1"/>
  <c r="AS21" i="20"/>
  <c r="BC17" i="28" s="1"/>
  <c r="BC22" i="28" s="1"/>
  <c r="AI21" i="20"/>
  <c r="AP17" i="28" s="1"/>
  <c r="AP22" i="28" s="1"/>
  <c r="AB13" i="20"/>
  <c r="AG7" i="28" s="1"/>
  <c r="AG12" i="28" s="1"/>
  <c r="AP21" i="20"/>
  <c r="AY17" i="28" s="1"/>
  <c r="AN13" i="20"/>
  <c r="AW7" i="28" s="1"/>
  <c r="AW12" i="28" s="1"/>
  <c r="AP12" i="28"/>
  <c r="AL13" i="20"/>
  <c r="AT7" i="28" s="1"/>
  <c r="AT12" i="28" s="1"/>
  <c r="AO21" i="20"/>
  <c r="AX17" i="28" s="1"/>
  <c r="AX22" i="28" s="1"/>
  <c r="V13" i="20"/>
  <c r="Y7" i="28" s="1"/>
  <c r="Y12" i="28" s="1"/>
  <c r="AJ13" i="20"/>
  <c r="AQ7" i="28" s="1"/>
  <c r="AQ12" i="28" s="1"/>
  <c r="Z13" i="20"/>
  <c r="AD7" i="28" s="1"/>
  <c r="AD12" i="28" s="1"/>
  <c r="AP13" i="20"/>
  <c r="AY7" i="28" s="1"/>
  <c r="AY12" i="28" s="1"/>
  <c r="O21" i="20"/>
  <c r="H17" i="28" s="1"/>
  <c r="AR21" i="20"/>
  <c r="BB17" i="28" s="1"/>
  <c r="BB22" i="28" s="1"/>
  <c r="AH21" i="20"/>
  <c r="AO17" i="28" s="1"/>
  <c r="AO22" i="28" s="1"/>
  <c r="AM13" i="20"/>
  <c r="AU7" i="28" s="1"/>
  <c r="AU12" i="28" s="1"/>
  <c r="K35" i="28"/>
  <c r="AK12" i="28"/>
  <c r="AD10" i="43"/>
  <c r="AW47" i="30"/>
  <c r="W10" i="43"/>
  <c r="AN47" i="30"/>
  <c r="BB47" i="30"/>
  <c r="S10" i="43"/>
  <c r="AH47" i="30"/>
  <c r="K10" i="43"/>
  <c r="X47" i="30"/>
  <c r="V10" i="43"/>
  <c r="AL47" i="30"/>
  <c r="AI10" i="43"/>
  <c r="BD47" i="30"/>
  <c r="U10" i="43"/>
  <c r="AK47" i="30"/>
  <c r="AF10" i="43"/>
  <c r="AZ47" i="30"/>
  <c r="AJ47" i="30"/>
  <c r="AE10" i="43"/>
  <c r="AX47" i="30"/>
  <c r="AS47" i="30"/>
  <c r="J10" i="43"/>
  <c r="V47" i="30"/>
  <c r="R10" i="43"/>
  <c r="AG47" i="30"/>
  <c r="AG10" i="43"/>
  <c r="BA47" i="30"/>
  <c r="Q10" i="43"/>
  <c r="AF47" i="30"/>
  <c r="AC10" i="43"/>
  <c r="AV47" i="30"/>
  <c r="P10" i="43"/>
  <c r="AD47" i="30"/>
  <c r="BF47" i="30"/>
  <c r="AB10" i="43"/>
  <c r="AT47" i="30"/>
  <c r="K44" i="30"/>
  <c r="Y47" i="30"/>
  <c r="AP47" i="30"/>
  <c r="AJ10" i="43"/>
  <c r="BE47" i="30"/>
  <c r="Z10" i="43"/>
  <c r="AR47" i="30"/>
  <c r="Y10" i="43"/>
  <c r="X10" i="43"/>
  <c r="AO47" i="30"/>
  <c r="J8" i="42"/>
  <c r="R17" i="42"/>
  <c r="J17" i="42"/>
  <c r="N8" i="42"/>
  <c r="P17" i="42"/>
  <c r="P8" i="42"/>
  <c r="L17" i="42"/>
  <c r="J34" i="42"/>
  <c r="N17" i="42"/>
  <c r="R8" i="42"/>
  <c r="L8" i="42"/>
  <c r="AC42" i="42"/>
  <c r="V38" i="42"/>
  <c r="AU38" i="42" s="1"/>
  <c r="H50" i="42"/>
  <c r="X79" i="29"/>
  <c r="M31" i="43"/>
  <c r="N35" i="35"/>
  <c r="H9" i="28"/>
  <c r="O35" i="34"/>
  <c r="G28" i="28"/>
  <c r="N35" i="33"/>
  <c r="H18" i="28"/>
  <c r="C12" i="28"/>
  <c r="O13" i="20"/>
  <c r="H7" i="28" s="1"/>
  <c r="I13" i="20"/>
  <c r="D7" i="28" s="1"/>
  <c r="Y17" i="28"/>
  <c r="Y22" i="28" s="1"/>
  <c r="P61" i="44" s="1"/>
  <c r="V32" i="20"/>
  <c r="BA17" i="28"/>
  <c r="BA22" i="28" s="1"/>
  <c r="AW17" i="28"/>
  <c r="AW22" i="28" s="1"/>
  <c r="AU17" i="28"/>
  <c r="AK32" i="20"/>
  <c r="AM17" i="28"/>
  <c r="AM22" i="28" s="1"/>
  <c r="AG32" i="20"/>
  <c r="AL17" i="28"/>
  <c r="AL22" i="28" s="1"/>
  <c r="AC61" i="44" s="1"/>
  <c r="AF32" i="20"/>
  <c r="AK17" i="28"/>
  <c r="AK22" i="28" s="1"/>
  <c r="AE32" i="20"/>
  <c r="AI17" i="28"/>
  <c r="AI22" i="28" s="1"/>
  <c r="AH17" i="28"/>
  <c r="AH22" i="28" s="1"/>
  <c r="AC32" i="20"/>
  <c r="AG17" i="28"/>
  <c r="AG22" i="28" s="1"/>
  <c r="AE17" i="28"/>
  <c r="AE22" i="28" s="1"/>
  <c r="V61" i="44" s="1"/>
  <c r="AA32" i="20"/>
  <c r="AD17" i="28"/>
  <c r="AD22" i="28" s="1"/>
  <c r="Z32" i="20"/>
  <c r="AC17" i="28"/>
  <c r="AC22" i="28" s="1"/>
  <c r="Y32" i="20"/>
  <c r="AA17" i="28"/>
  <c r="AA22" i="28" s="1"/>
  <c r="AA35" i="28" s="1"/>
  <c r="X32" i="20"/>
  <c r="Z17" i="28"/>
  <c r="Z22" i="28" s="1"/>
  <c r="G17" i="28"/>
  <c r="G22" i="28" s="1"/>
  <c r="AC41" i="42"/>
  <c r="AJ40" i="42"/>
  <c r="AC40" i="42"/>
  <c r="AJ20" i="42"/>
  <c r="V42" i="42"/>
  <c r="AU42" i="42" s="1"/>
  <c r="V44" i="42"/>
  <c r="AU44" i="42" s="1"/>
  <c r="V41" i="42"/>
  <c r="AU41" i="42" s="1"/>
  <c r="V45" i="42"/>
  <c r="AU45" i="42" s="1"/>
  <c r="AJ41" i="42"/>
  <c r="AJ18" i="42"/>
  <c r="AJ42" i="42"/>
  <c r="AC18" i="42"/>
  <c r="V37" i="42"/>
  <c r="AU37" i="42" s="1"/>
  <c r="V40" i="42"/>
  <c r="AU40" i="42" s="1"/>
  <c r="AC19" i="42"/>
  <c r="AC21" i="42"/>
  <c r="AJ19" i="42"/>
  <c r="AJ43" i="42"/>
  <c r="V35" i="42"/>
  <c r="AU35" i="42" s="1"/>
  <c r="V36" i="42"/>
  <c r="AU36" i="42" s="1"/>
  <c r="AC43" i="42"/>
  <c r="AC20" i="42"/>
  <c r="V39" i="42"/>
  <c r="AU39" i="42" s="1"/>
  <c r="V43" i="42"/>
  <c r="AU43" i="42" s="1"/>
  <c r="Z44" i="30"/>
  <c r="I44" i="30"/>
  <c r="J44" i="30"/>
  <c r="AA10" i="43"/>
  <c r="AK10" i="43"/>
  <c r="AH10" i="43"/>
  <c r="AJ10" i="42"/>
  <c r="AJ11" i="42"/>
  <c r="V9" i="42"/>
  <c r="AJ9" i="42"/>
  <c r="BC12" i="28"/>
  <c r="AC12" i="28"/>
  <c r="T14" i="44" s="1"/>
  <c r="W35" i="28"/>
  <c r="F35" i="28"/>
  <c r="H75" i="29"/>
  <c r="BD79" i="29"/>
  <c r="G65" i="29"/>
  <c r="G75" i="29" s="1"/>
  <c r="I75" i="29"/>
  <c r="AP79" i="29"/>
  <c r="H19" i="37"/>
  <c r="H17" i="37" s="1"/>
  <c r="AB75" i="36"/>
  <c r="AH75" i="36"/>
  <c r="G60" i="36"/>
  <c r="D34" i="43" s="1"/>
  <c r="K75" i="36"/>
  <c r="AT75" i="36"/>
  <c r="E75" i="36"/>
  <c r="G30" i="36"/>
  <c r="D12" i="43" s="1"/>
  <c r="H71" i="36"/>
  <c r="E41" i="43" s="1"/>
  <c r="AM75" i="36"/>
  <c r="I30" i="36"/>
  <c r="F12" i="43" s="1"/>
  <c r="Y75" i="36"/>
  <c r="AD75" i="36"/>
  <c r="H37" i="36"/>
  <c r="AR75" i="36"/>
  <c r="AN75" i="36"/>
  <c r="X75" i="36"/>
  <c r="AL75" i="36"/>
  <c r="AF75" i="36"/>
  <c r="I60" i="36"/>
  <c r="F34" i="43" s="1"/>
  <c r="H30" i="36"/>
  <c r="E12" i="43" s="1"/>
  <c r="I71" i="36"/>
  <c r="F41" i="43" s="1"/>
  <c r="AE75" i="36"/>
  <c r="AS75" i="36"/>
  <c r="AP75" i="36"/>
  <c r="AK75" i="36"/>
  <c r="W75" i="36"/>
  <c r="AQ75" i="36"/>
  <c r="H46" i="36"/>
  <c r="AO75" i="36"/>
  <c r="AC75" i="36"/>
  <c r="AJ75" i="36"/>
  <c r="G71" i="36"/>
  <c r="D41" i="43" s="1"/>
  <c r="AG75" i="36"/>
  <c r="AA75" i="36"/>
  <c r="Z60" i="36"/>
  <c r="AI75" i="36"/>
  <c r="G14" i="29"/>
  <c r="H14" i="29"/>
  <c r="H44" i="29"/>
  <c r="I14" i="29"/>
  <c r="N35" i="34"/>
  <c r="G29" i="28"/>
  <c r="V35" i="28"/>
  <c r="U35" i="28"/>
  <c r="AY19" i="28"/>
  <c r="AP35" i="34"/>
  <c r="AN35" i="34"/>
  <c r="AU19" i="28"/>
  <c r="AM35" i="34"/>
  <c r="O35" i="35"/>
  <c r="H10" i="28"/>
  <c r="K14" i="30"/>
  <c r="O14" i="33"/>
  <c r="H8" i="28" s="1"/>
  <c r="I14" i="33"/>
  <c r="D8" i="28" s="1"/>
  <c r="C18" i="19"/>
  <c r="AB79" i="29" l="1"/>
  <c r="R54" i="44"/>
  <c r="AH79" i="29"/>
  <c r="AU54" i="44"/>
  <c r="L54" i="44"/>
  <c r="K54" i="44" s="1"/>
  <c r="V79" i="29"/>
  <c r="W79" i="29"/>
  <c r="K31" i="43"/>
  <c r="K29" i="43" s="1"/>
  <c r="Q54" i="44"/>
  <c r="T31" i="43"/>
  <c r="AL79" i="29"/>
  <c r="BC79" i="29"/>
  <c r="AN79" i="29"/>
  <c r="AF79" i="29"/>
  <c r="BB54" i="44"/>
  <c r="AQ31" i="43"/>
  <c r="AI79" i="29"/>
  <c r="AA79" i="29"/>
  <c r="BB79" i="29"/>
  <c r="V54" i="44"/>
  <c r="V45" i="44" s="1"/>
  <c r="Y31" i="43"/>
  <c r="V31" i="43"/>
  <c r="AJ79" i="29"/>
  <c r="AH54" i="44"/>
  <c r="BL79" i="29"/>
  <c r="AB31" i="43"/>
  <c r="O55" i="44"/>
  <c r="D55" i="44"/>
  <c r="AM79" i="29"/>
  <c r="P31" i="43"/>
  <c r="AL54" i="44"/>
  <c r="AV79" i="29"/>
  <c r="Z54" i="44"/>
  <c r="AD31" i="43"/>
  <c r="S31" i="43"/>
  <c r="AU79" i="29"/>
  <c r="AR54" i="44"/>
  <c r="AS54" i="44"/>
  <c r="AI31" i="43"/>
  <c r="AG31" i="43"/>
  <c r="AN54" i="44"/>
  <c r="AO54" i="44"/>
  <c r="AF31" i="43"/>
  <c r="AI56" i="44"/>
  <c r="AA31" i="43"/>
  <c r="AY79" i="29"/>
  <c r="AJ31" i="43"/>
  <c r="AT79" i="29"/>
  <c r="R31" i="43"/>
  <c r="N31" i="43"/>
  <c r="Z79" i="29"/>
  <c r="U54" i="44"/>
  <c r="P54" i="44"/>
  <c r="AC31" i="43"/>
  <c r="AB54" i="44"/>
  <c r="W31" i="43"/>
  <c r="X31" i="43"/>
  <c r="AQ56" i="44"/>
  <c r="AD79" i="29"/>
  <c r="X54" i="44"/>
  <c r="AK54" i="44"/>
  <c r="P36" i="43"/>
  <c r="AG54" i="44"/>
  <c r="AE54" i="44" s="1"/>
  <c r="O31" i="43"/>
  <c r="AE31" i="43"/>
  <c r="N36" i="43"/>
  <c r="AR79" i="29"/>
  <c r="F55" i="44"/>
  <c r="I59" i="29"/>
  <c r="BF57" i="44"/>
  <c r="BC57" i="44" s="1"/>
  <c r="BP59" i="29"/>
  <c r="AI36" i="43"/>
  <c r="AM56" i="44"/>
  <c r="AA56" i="44"/>
  <c r="BA57" i="44"/>
  <c r="AY57" i="44" s="1"/>
  <c r="BK59" i="29"/>
  <c r="BI57" i="44"/>
  <c r="BS59" i="29"/>
  <c r="G57" i="44"/>
  <c r="J59" i="29"/>
  <c r="H43" i="29"/>
  <c r="E57" i="44" s="1"/>
  <c r="AE79" i="29"/>
  <c r="AH31" i="43"/>
  <c r="S55" i="44"/>
  <c r="AP54" i="44"/>
  <c r="T54" i="44"/>
  <c r="Y54" i="44"/>
  <c r="AX79" i="29"/>
  <c r="AZ79" i="29"/>
  <c r="Q31" i="43"/>
  <c r="U31" i="43"/>
  <c r="AJ54" i="44"/>
  <c r="AC54" i="44"/>
  <c r="AC45" i="44" s="1"/>
  <c r="BH57" i="44"/>
  <c r="BR59" i="29"/>
  <c r="E55" i="44"/>
  <c r="AA13" i="44"/>
  <c r="AM13" i="44"/>
  <c r="S13" i="44"/>
  <c r="F13" i="44"/>
  <c r="W13" i="44"/>
  <c r="F60" i="44"/>
  <c r="K33" i="44"/>
  <c r="G91" i="37"/>
  <c r="D21" i="44" s="1"/>
  <c r="H91" i="37"/>
  <c r="F22" i="44"/>
  <c r="AQ46" i="44"/>
  <c r="L45" i="44"/>
  <c r="M45" i="44"/>
  <c r="S34" i="44"/>
  <c r="AY33" i="44"/>
  <c r="AU33" i="44"/>
  <c r="AY34" i="44"/>
  <c r="AE34" i="44"/>
  <c r="CG50" i="42"/>
  <c r="AE33" i="44"/>
  <c r="AA33" i="44"/>
  <c r="AQ33" i="44"/>
  <c r="AM33" i="44"/>
  <c r="CO50" i="42"/>
  <c r="CS50" i="42"/>
  <c r="DG50" i="42"/>
  <c r="BJ35" i="44"/>
  <c r="BG35" i="44" s="1"/>
  <c r="BI50" i="42"/>
  <c r="K19" i="43" s="1"/>
  <c r="K17" i="43" s="1"/>
  <c r="L35" i="44"/>
  <c r="AH35" i="44"/>
  <c r="CE50" i="42"/>
  <c r="AB19" i="43" s="1"/>
  <c r="AB17" i="43" s="1"/>
  <c r="AI34" i="44"/>
  <c r="CD50" i="42"/>
  <c r="AA19" i="43" s="1"/>
  <c r="AA17" i="43" s="1"/>
  <c r="AG35" i="44"/>
  <c r="AP35" i="44"/>
  <c r="AM35" i="44" s="1"/>
  <c r="CM50" i="42"/>
  <c r="BO50" i="42"/>
  <c r="P19" i="43" s="1"/>
  <c r="P17" i="43" s="1"/>
  <c r="R35" i="44"/>
  <c r="CL50" i="42"/>
  <c r="AS35" i="44"/>
  <c r="CP50" i="42"/>
  <c r="AJ19" i="43" s="1"/>
  <c r="AJ17" i="43" s="1"/>
  <c r="BE35" i="44"/>
  <c r="DB50" i="42"/>
  <c r="O34" i="44"/>
  <c r="CA50" i="42"/>
  <c r="CI50" i="42"/>
  <c r="AL35" i="44"/>
  <c r="AI35" i="44" s="1"/>
  <c r="CW50" i="42"/>
  <c r="AZ35" i="44"/>
  <c r="O33" i="44"/>
  <c r="BW50" i="42"/>
  <c r="V19" i="43" s="1"/>
  <c r="V17" i="43" s="1"/>
  <c r="CT50" i="42"/>
  <c r="AW35" i="44"/>
  <c r="AU34" i="44"/>
  <c r="CQ50" i="42"/>
  <c r="AT32" i="44" s="1"/>
  <c r="AT20" i="44" s="1"/>
  <c r="AT35" i="44"/>
  <c r="CY50" i="42"/>
  <c r="BB32" i="44" s="1"/>
  <c r="BB20" i="44" s="1"/>
  <c r="BB35" i="44"/>
  <c r="Q35" i="44"/>
  <c r="BN50" i="42"/>
  <c r="O19" i="43" s="1"/>
  <c r="O17" i="43" s="1"/>
  <c r="BQ50" i="42"/>
  <c r="T35" i="44"/>
  <c r="P35" i="44"/>
  <c r="BM50" i="42"/>
  <c r="AF35" i="44"/>
  <c r="CC50" i="42"/>
  <c r="Z19" i="43" s="1"/>
  <c r="Z17" i="43" s="1"/>
  <c r="CX50" i="42"/>
  <c r="BA32" i="44" s="1"/>
  <c r="BA20" i="44" s="1"/>
  <c r="BA35" i="44"/>
  <c r="BY50" i="42"/>
  <c r="W19" i="43" s="1"/>
  <c r="W17" i="43" s="1"/>
  <c r="AB35" i="44"/>
  <c r="CU50" i="42"/>
  <c r="AX35" i="44"/>
  <c r="DC50" i="42"/>
  <c r="X35" i="44"/>
  <c r="BU50" i="42"/>
  <c r="T19" i="43" s="1"/>
  <c r="T17" i="43" s="1"/>
  <c r="AC35" i="44"/>
  <c r="BZ50" i="42"/>
  <c r="X19" i="43" s="1"/>
  <c r="X17" i="43" s="1"/>
  <c r="AA34" i="44"/>
  <c r="AQ34" i="44"/>
  <c r="BD35" i="44"/>
  <c r="DA50" i="42"/>
  <c r="AM34" i="44"/>
  <c r="BV50" i="42"/>
  <c r="Y35" i="44"/>
  <c r="BC34" i="44"/>
  <c r="BC33" i="44"/>
  <c r="BR50" i="42"/>
  <c r="U32" i="44" s="1"/>
  <c r="U20" i="44" s="1"/>
  <c r="U35" i="44"/>
  <c r="BJ50" i="42"/>
  <c r="L19" i="43" s="1"/>
  <c r="L17" i="43" s="1"/>
  <c r="M35" i="44"/>
  <c r="BS50" i="42"/>
  <c r="W33" i="44"/>
  <c r="W34" i="44"/>
  <c r="AM21" i="44"/>
  <c r="E23" i="44"/>
  <c r="AI46" i="44"/>
  <c r="W60" i="44"/>
  <c r="AM46" i="44"/>
  <c r="AM60" i="44"/>
  <c r="AQ60" i="44"/>
  <c r="AA60" i="44"/>
  <c r="AA46" i="44"/>
  <c r="AE60" i="44"/>
  <c r="O46" i="44"/>
  <c r="S60" i="44"/>
  <c r="AI60" i="44"/>
  <c r="S46" i="44"/>
  <c r="K61" i="44"/>
  <c r="W46" i="44"/>
  <c r="AE46" i="44"/>
  <c r="K46" i="44"/>
  <c r="E30" i="43"/>
  <c r="E46" i="44"/>
  <c r="Q36" i="43"/>
  <c r="W68" i="44"/>
  <c r="AM68" i="44"/>
  <c r="AI68" i="44"/>
  <c r="AP64" i="44"/>
  <c r="AH36" i="43"/>
  <c r="AB36" i="43"/>
  <c r="R36" i="43"/>
  <c r="BG64" i="44"/>
  <c r="AG36" i="43"/>
  <c r="AC36" i="43"/>
  <c r="AG11" i="43"/>
  <c r="AO14" i="44"/>
  <c r="R33" i="43"/>
  <c r="U61" i="44"/>
  <c r="AH11" i="43"/>
  <c r="AP14" i="44"/>
  <c r="T11" i="43"/>
  <c r="X14" i="44"/>
  <c r="AW33" i="43"/>
  <c r="AW29" i="43" s="1"/>
  <c r="BJ61" i="44"/>
  <c r="BJ45" i="44" s="1"/>
  <c r="AQ33" i="43"/>
  <c r="BB61" i="44"/>
  <c r="AA68" i="44"/>
  <c r="AK11" i="43"/>
  <c r="AT14" i="44"/>
  <c r="R11" i="43"/>
  <c r="U14" i="44"/>
  <c r="S14" i="44" s="1"/>
  <c r="AA33" i="43"/>
  <c r="AG61" i="44"/>
  <c r="AN33" i="43"/>
  <c r="AN29" i="43" s="1"/>
  <c r="AX61" i="44"/>
  <c r="AX45" i="44" s="1"/>
  <c r="U11" i="43"/>
  <c r="Y14" i="44"/>
  <c r="AH64" i="44"/>
  <c r="E33" i="43"/>
  <c r="E61" i="44"/>
  <c r="T33" i="43"/>
  <c r="T29" i="43" s="1"/>
  <c r="X61" i="44"/>
  <c r="N11" i="43"/>
  <c r="P14" i="44"/>
  <c r="AB33" i="43"/>
  <c r="AH61" i="44"/>
  <c r="Y11" i="43"/>
  <c r="AD14" i="44"/>
  <c r="AM33" i="43"/>
  <c r="AM29" i="43" s="1"/>
  <c r="AW61" i="44"/>
  <c r="AW45" i="44" s="1"/>
  <c r="K68" i="44"/>
  <c r="W11" i="43"/>
  <c r="AB14" i="44"/>
  <c r="S68" i="44"/>
  <c r="Y33" i="43"/>
  <c r="AD61" i="44"/>
  <c r="AD45" i="44" s="1"/>
  <c r="AK33" i="43"/>
  <c r="AK29" i="43" s="1"/>
  <c r="AT61" i="44"/>
  <c r="AT45" i="44" s="1"/>
  <c r="Z40" i="43"/>
  <c r="Z36" i="43" s="1"/>
  <c r="AF68" i="44"/>
  <c r="AE68" i="44" s="1"/>
  <c r="AI11" i="43"/>
  <c r="AR14" i="44"/>
  <c r="U33" i="43"/>
  <c r="Y61" i="44"/>
  <c r="AF33" i="43"/>
  <c r="AN61" i="44"/>
  <c r="AO33" i="43"/>
  <c r="AZ61" i="44"/>
  <c r="AC11" i="43"/>
  <c r="AJ14" i="44"/>
  <c r="AE11" i="43"/>
  <c r="AL14" i="44"/>
  <c r="O33" i="43"/>
  <c r="Q61" i="44"/>
  <c r="AG33" i="43"/>
  <c r="AO61" i="44"/>
  <c r="AS33" i="43"/>
  <c r="AS29" i="43" s="1"/>
  <c r="BE61" i="44"/>
  <c r="BE45" i="44" s="1"/>
  <c r="AP33" i="43"/>
  <c r="BA61" i="44"/>
  <c r="V33" i="43"/>
  <c r="V29" i="43" s="1"/>
  <c r="Z61" i="44"/>
  <c r="AI33" i="43"/>
  <c r="AR61" i="44"/>
  <c r="AD11" i="43"/>
  <c r="AK14" i="44"/>
  <c r="X11" i="43"/>
  <c r="AC14" i="44"/>
  <c r="Z11" i="43"/>
  <c r="AF14" i="44"/>
  <c r="AA11" i="43"/>
  <c r="AG14" i="44"/>
  <c r="AJ11" i="43"/>
  <c r="AS14" i="44"/>
  <c r="AQ68" i="44"/>
  <c r="O68" i="44"/>
  <c r="AB11" i="43"/>
  <c r="AH14" i="44"/>
  <c r="AT33" i="43"/>
  <c r="BF61" i="44"/>
  <c r="Z33" i="43"/>
  <c r="Z29" i="43" s="1"/>
  <c r="AF61" i="44"/>
  <c r="AF45" i="44" s="1"/>
  <c r="AC33" i="43"/>
  <c r="AJ61" i="44"/>
  <c r="AU33" i="43"/>
  <c r="BH61" i="44"/>
  <c r="Q33" i="43"/>
  <c r="T61" i="44"/>
  <c r="W33" i="43"/>
  <c r="AB61" i="44"/>
  <c r="AJ33" i="43"/>
  <c r="AS61" i="44"/>
  <c r="AS45" i="44" s="1"/>
  <c r="AF11" i="43"/>
  <c r="AN14" i="44"/>
  <c r="AL33" i="43"/>
  <c r="AL29" i="43" s="1"/>
  <c r="AV61" i="44"/>
  <c r="AV45" i="44" s="1"/>
  <c r="T36" i="43"/>
  <c r="K14" i="44"/>
  <c r="O11" i="43"/>
  <c r="Q14" i="44"/>
  <c r="P33" i="43"/>
  <c r="P29" i="43" s="1"/>
  <c r="R61" i="44"/>
  <c r="R45" i="44" s="1"/>
  <c r="F40" i="43"/>
  <c r="F68" i="44"/>
  <c r="O36" i="43"/>
  <c r="L29" i="43"/>
  <c r="L36" i="43"/>
  <c r="AL64" i="44"/>
  <c r="F32" i="43"/>
  <c r="W36" i="43"/>
  <c r="AG64" i="44"/>
  <c r="O67" i="44"/>
  <c r="AC64" i="44"/>
  <c r="AO64" i="44"/>
  <c r="R64" i="44"/>
  <c r="U64" i="44"/>
  <c r="AM67" i="44"/>
  <c r="M64" i="44"/>
  <c r="X36" i="43"/>
  <c r="Y64" i="44"/>
  <c r="AA36" i="43"/>
  <c r="BC64" i="44"/>
  <c r="W67" i="44"/>
  <c r="AS64" i="44"/>
  <c r="AY64" i="44"/>
  <c r="AK64" i="44"/>
  <c r="U36" i="43"/>
  <c r="AE36" i="43"/>
  <c r="AD36" i="43"/>
  <c r="S67" i="44"/>
  <c r="AK36" i="43"/>
  <c r="AE67" i="44"/>
  <c r="E39" i="43"/>
  <c r="E67" i="44"/>
  <c r="M39" i="43"/>
  <c r="M36" i="43" s="1"/>
  <c r="N67" i="44"/>
  <c r="N64" i="44" s="1"/>
  <c r="F39" i="43"/>
  <c r="F67" i="44"/>
  <c r="AT64" i="44"/>
  <c r="AJ36" i="43"/>
  <c r="AA67" i="44"/>
  <c r="V64" i="44"/>
  <c r="S36" i="43"/>
  <c r="AQ67" i="44"/>
  <c r="AU64" i="44"/>
  <c r="AD64" i="44"/>
  <c r="K36" i="43"/>
  <c r="Y36" i="43"/>
  <c r="Q64" i="44"/>
  <c r="Z64" i="44"/>
  <c r="AI67" i="44"/>
  <c r="D39" i="43"/>
  <c r="D67" i="44"/>
  <c r="AF36" i="43"/>
  <c r="V36" i="43"/>
  <c r="K12" i="44"/>
  <c r="AA12" i="44"/>
  <c r="AE12" i="44"/>
  <c r="AE66" i="44"/>
  <c r="D38" i="43"/>
  <c r="D66" i="44"/>
  <c r="E9" i="43"/>
  <c r="E12" i="44"/>
  <c r="D9" i="43"/>
  <c r="D12" i="44"/>
  <c r="AQ12" i="44"/>
  <c r="F9" i="43"/>
  <c r="F12" i="44"/>
  <c r="P64" i="44"/>
  <c r="O66" i="44"/>
  <c r="O12" i="44"/>
  <c r="W12" i="44"/>
  <c r="AM66" i="44"/>
  <c r="AN64" i="44"/>
  <c r="D31" i="43"/>
  <c r="D54" i="44"/>
  <c r="E38" i="43"/>
  <c r="E66" i="44"/>
  <c r="AQ66" i="44"/>
  <c r="AR64" i="44"/>
  <c r="AM12" i="44"/>
  <c r="AI66" i="44"/>
  <c r="AJ64" i="44"/>
  <c r="AO31" i="43"/>
  <c r="AZ54" i="44"/>
  <c r="BJ79" i="29"/>
  <c r="AI12" i="44"/>
  <c r="K66" i="44"/>
  <c r="L64" i="44"/>
  <c r="T64" i="44"/>
  <c r="S66" i="44"/>
  <c r="X64" i="44"/>
  <c r="W66" i="44"/>
  <c r="S12" i="44"/>
  <c r="F38" i="43"/>
  <c r="F66" i="44"/>
  <c r="AA66" i="44"/>
  <c r="AB64" i="44"/>
  <c r="AZ32" i="44"/>
  <c r="AZ20" i="44" s="1"/>
  <c r="AO19" i="43"/>
  <c r="AO17" i="43" s="1"/>
  <c r="AI19" i="43"/>
  <c r="AI17" i="43" s="1"/>
  <c r="AR32" i="44"/>
  <c r="AR20" i="44" s="1"/>
  <c r="AK19" i="43"/>
  <c r="AK17" i="43" s="1"/>
  <c r="AC19" i="43"/>
  <c r="AC17" i="43" s="1"/>
  <c r="AJ32" i="44"/>
  <c r="AJ20" i="44" s="1"/>
  <c r="Q19" i="43"/>
  <c r="Q17" i="43" s="1"/>
  <c r="T32" i="44"/>
  <c r="T20" i="44" s="1"/>
  <c r="R19" i="43"/>
  <c r="R17" i="43" s="1"/>
  <c r="S19" i="43"/>
  <c r="S17" i="43" s="1"/>
  <c r="V32" i="44"/>
  <c r="V20" i="44" s="1"/>
  <c r="BD32" i="44"/>
  <c r="BD20" i="44" s="1"/>
  <c r="AR19" i="43"/>
  <c r="AR17" i="43" s="1"/>
  <c r="BE32" i="44"/>
  <c r="BE20" i="44" s="1"/>
  <c r="AS19" i="43"/>
  <c r="AS17" i="43" s="1"/>
  <c r="AG32" i="44"/>
  <c r="AG20" i="44" s="1"/>
  <c r="AX32" i="44"/>
  <c r="AX20" i="44" s="1"/>
  <c r="AN19" i="43"/>
  <c r="AN17" i="43" s="1"/>
  <c r="AH19" i="43"/>
  <c r="AH17" i="43" s="1"/>
  <c r="AP32" i="44"/>
  <c r="AP20" i="44" s="1"/>
  <c r="M19" i="43"/>
  <c r="M17" i="43" s="1"/>
  <c r="N32" i="44"/>
  <c r="N20" i="44" s="1"/>
  <c r="BI32" i="44"/>
  <c r="BI20" i="44" s="1"/>
  <c r="AV19" i="43"/>
  <c r="AV17" i="43" s="1"/>
  <c r="J19" i="43"/>
  <c r="J17" i="43" s="1"/>
  <c r="J32" i="44"/>
  <c r="J20" i="44" s="1"/>
  <c r="J71" i="44" s="1"/>
  <c r="L8" i="44" s="1"/>
  <c r="K8" i="44" s="1"/>
  <c r="AW32" i="44"/>
  <c r="AW20" i="44" s="1"/>
  <c r="AM19" i="43"/>
  <c r="AM17" i="43" s="1"/>
  <c r="N19" i="43"/>
  <c r="N17" i="43" s="1"/>
  <c r="P32" i="44"/>
  <c r="P20" i="44" s="1"/>
  <c r="BF32" i="44"/>
  <c r="BF20" i="44" s="1"/>
  <c r="AT19" i="43"/>
  <c r="AT17" i="43" s="1"/>
  <c r="AE19" i="43"/>
  <c r="AE17" i="43" s="1"/>
  <c r="AL32" i="44"/>
  <c r="AL20" i="44" s="1"/>
  <c r="AG19" i="43"/>
  <c r="AG17" i="43" s="1"/>
  <c r="AO32" i="44"/>
  <c r="AO20" i="44" s="1"/>
  <c r="BH32" i="44"/>
  <c r="BH20" i="44" s="1"/>
  <c r="AU19" i="43"/>
  <c r="AU17" i="43" s="1"/>
  <c r="BJ32" i="44"/>
  <c r="BJ20" i="44" s="1"/>
  <c r="AW19" i="43"/>
  <c r="AW17" i="43" s="1"/>
  <c r="Y19" i="43"/>
  <c r="Y17" i="43" s="1"/>
  <c r="AD32" i="44"/>
  <c r="AD20" i="44" s="1"/>
  <c r="U19" i="43"/>
  <c r="U17" i="43" s="1"/>
  <c r="Y32" i="44"/>
  <c r="Y20" i="44" s="1"/>
  <c r="AF19" i="43"/>
  <c r="AF17" i="43" s="1"/>
  <c r="AN32" i="44"/>
  <c r="AN20" i="44" s="1"/>
  <c r="AD19" i="43"/>
  <c r="AD17" i="43" s="1"/>
  <c r="AK32" i="44"/>
  <c r="AK20" i="44" s="1"/>
  <c r="AV32" i="44"/>
  <c r="AV20" i="44" s="1"/>
  <c r="AL19" i="43"/>
  <c r="AL17" i="43" s="1"/>
  <c r="K21" i="44"/>
  <c r="F18" i="43"/>
  <c r="F21" i="44"/>
  <c r="D18" i="43"/>
  <c r="S21" i="44"/>
  <c r="AQ21" i="44"/>
  <c r="AE21" i="44"/>
  <c r="AA21" i="44"/>
  <c r="O21" i="44"/>
  <c r="W21" i="44"/>
  <c r="AQ8" i="42"/>
  <c r="AR8" i="42"/>
  <c r="AR34" i="42"/>
  <c r="AW34" i="42"/>
  <c r="AV34" i="42"/>
  <c r="AT8" i="42"/>
  <c r="AU8" i="42"/>
  <c r="AV17" i="42"/>
  <c r="AW8" i="42"/>
  <c r="AQ17" i="42"/>
  <c r="G34" i="44" s="1"/>
  <c r="AT34" i="42"/>
  <c r="AS17" i="42"/>
  <c r="AT17" i="42"/>
  <c r="AR17" i="42"/>
  <c r="AV8" i="42"/>
  <c r="AS34" i="42"/>
  <c r="AW17" i="42"/>
  <c r="AU34" i="42"/>
  <c r="AS8" i="42"/>
  <c r="AU17" i="42"/>
  <c r="AQ34" i="42"/>
  <c r="G35" i="44" s="1"/>
  <c r="W8" i="42"/>
  <c r="AB17" i="42"/>
  <c r="AP8" i="42"/>
  <c r="V17" i="42"/>
  <c r="D34" i="44" s="1"/>
  <c r="W34" i="42"/>
  <c r="Z17" i="42"/>
  <c r="X17" i="42"/>
  <c r="AH8" i="42"/>
  <c r="AH50" i="42" s="1"/>
  <c r="AO8" i="42"/>
  <c r="V34" i="42"/>
  <c r="D35" i="44" s="1"/>
  <c r="AB34" i="42"/>
  <c r="AI8" i="42"/>
  <c r="AN8" i="42"/>
  <c r="Y17" i="42"/>
  <c r="X34" i="42"/>
  <c r="AK34" i="42"/>
  <c r="AM8" i="42"/>
  <c r="AM50" i="42" s="1"/>
  <c r="AP17" i="42"/>
  <c r="Y34" i="42"/>
  <c r="AL34" i="42"/>
  <c r="AE17" i="42"/>
  <c r="AF17" i="42"/>
  <c r="AD8" i="42"/>
  <c r="AM34" i="42"/>
  <c r="AK17" i="42"/>
  <c r="W17" i="42"/>
  <c r="AG17" i="42"/>
  <c r="AK8" i="42"/>
  <c r="AK50" i="42" s="1"/>
  <c r="AJ17" i="42"/>
  <c r="F34" i="44" s="1"/>
  <c r="AG8" i="42"/>
  <c r="AN34" i="42"/>
  <c r="AN17" i="42"/>
  <c r="Z34" i="42"/>
  <c r="AH17" i="42"/>
  <c r="AL8" i="42"/>
  <c r="AI17" i="42"/>
  <c r="AF34" i="42"/>
  <c r="AG34" i="42"/>
  <c r="AA34" i="42"/>
  <c r="AL17" i="42"/>
  <c r="AB8" i="42"/>
  <c r="AD17" i="42"/>
  <c r="AI34" i="42"/>
  <c r="AA8" i="42"/>
  <c r="AH34" i="42"/>
  <c r="X8" i="42"/>
  <c r="AC34" i="42"/>
  <c r="E35" i="44" s="1"/>
  <c r="AD34" i="42"/>
  <c r="AE8" i="42"/>
  <c r="AO34" i="42"/>
  <c r="AM17" i="42"/>
  <c r="Y8" i="42"/>
  <c r="R50" i="42"/>
  <c r="AJ8" i="42"/>
  <c r="AC17" i="42"/>
  <c r="E34" i="44" s="1"/>
  <c r="AJ34" i="42"/>
  <c r="F35" i="44" s="1"/>
  <c r="AE34" i="42"/>
  <c r="AF8" i="42"/>
  <c r="AF50" i="42" s="1"/>
  <c r="AP34" i="42"/>
  <c r="AO17" i="42"/>
  <c r="Z8" i="42"/>
  <c r="AA17" i="42"/>
  <c r="D12" i="28"/>
  <c r="Z75" i="36"/>
  <c r="Q34" i="43"/>
  <c r="H22" i="28"/>
  <c r="O35" i="33"/>
  <c r="P32" i="20"/>
  <c r="N13" i="20"/>
  <c r="AL32" i="20"/>
  <c r="BM7" i="28"/>
  <c r="BM12" i="28" s="1"/>
  <c r="BD14" i="44" s="1"/>
  <c r="AQ32" i="20"/>
  <c r="AR32" i="20"/>
  <c r="BA35" i="28"/>
  <c r="AT17" i="28"/>
  <c r="AT22" i="28" s="1"/>
  <c r="AS32" i="20"/>
  <c r="AN32" i="20"/>
  <c r="AO32" i="20"/>
  <c r="W32" i="20"/>
  <c r="AB32" i="20"/>
  <c r="AG35" i="28"/>
  <c r="V11" i="43"/>
  <c r="AI35" i="28"/>
  <c r="AX32" i="20"/>
  <c r="BJ7" i="28"/>
  <c r="BJ12" i="28" s="1"/>
  <c r="BA14" i="44" s="1"/>
  <c r="BS7" i="28"/>
  <c r="BS12" i="28" s="1"/>
  <c r="BJ14" i="44" s="1"/>
  <c r="BE32" i="20"/>
  <c r="AW32" i="20"/>
  <c r="BI7" i="28"/>
  <c r="BI12" i="28" s="1"/>
  <c r="AZ14" i="44" s="1"/>
  <c r="BQ7" i="28"/>
  <c r="BQ12" i="28" s="1"/>
  <c r="BH14" i="44" s="1"/>
  <c r="BC32" i="20"/>
  <c r="BD32" i="20"/>
  <c r="BR7" i="28"/>
  <c r="BR12" i="28" s="1"/>
  <c r="BI14" i="44" s="1"/>
  <c r="AY22" i="28"/>
  <c r="AU22" i="28"/>
  <c r="AH32" i="20"/>
  <c r="AU32" i="20"/>
  <c r="BF7" i="28"/>
  <c r="BF12" i="28" s="1"/>
  <c r="AW14" i="44" s="1"/>
  <c r="AT32" i="20"/>
  <c r="BE7" i="28"/>
  <c r="BE12" i="28" s="1"/>
  <c r="AV14" i="44" s="1"/>
  <c r="BG7" i="28"/>
  <c r="BG12" i="28" s="1"/>
  <c r="AX14" i="44" s="1"/>
  <c r="AV32" i="20"/>
  <c r="AP32" i="20"/>
  <c r="BN7" i="28"/>
  <c r="BN12" i="28" s="1"/>
  <c r="BE14" i="44" s="1"/>
  <c r="BA32" i="20"/>
  <c r="BB32" i="20"/>
  <c r="BO7" i="28"/>
  <c r="BO12" i="28" s="1"/>
  <c r="BF14" i="44" s="1"/>
  <c r="Z35" i="28"/>
  <c r="AS35" i="28"/>
  <c r="AD32" i="20"/>
  <c r="AJ32" i="20"/>
  <c r="AY32" i="20"/>
  <c r="BK7" i="28"/>
  <c r="BK12" i="28" s="1"/>
  <c r="BB14" i="44" s="1"/>
  <c r="O32" i="20"/>
  <c r="AO35" i="28"/>
  <c r="AX35" i="28"/>
  <c r="AM32" i="20"/>
  <c r="AM35" i="28"/>
  <c r="AI32" i="20"/>
  <c r="AD35" i="28"/>
  <c r="BB35" i="28"/>
  <c r="AW35" i="28"/>
  <c r="AP35" i="28"/>
  <c r="AQ35" i="28"/>
  <c r="G32" i="28"/>
  <c r="H12" i="28"/>
  <c r="F14" i="44" s="1"/>
  <c r="AH35" i="28"/>
  <c r="AK35" i="28"/>
  <c r="BC35" i="28"/>
  <c r="K47" i="30"/>
  <c r="N50" i="42"/>
  <c r="J50" i="42"/>
  <c r="V8" i="42"/>
  <c r="D33" i="44" s="1"/>
  <c r="AC8" i="42"/>
  <c r="L50" i="42"/>
  <c r="P50" i="42"/>
  <c r="AC35" i="28"/>
  <c r="Q11" i="43"/>
  <c r="AL35" i="28"/>
  <c r="X33" i="43"/>
  <c r="Y35" i="28"/>
  <c r="N33" i="43"/>
  <c r="S33" i="43"/>
  <c r="AE35" i="28"/>
  <c r="F10" i="43"/>
  <c r="G79" i="29"/>
  <c r="G75" i="36"/>
  <c r="I75" i="36"/>
  <c r="H60" i="36"/>
  <c r="S29" i="43" l="1"/>
  <c r="Z45" i="44"/>
  <c r="AA29" i="43"/>
  <c r="AF29" i="43"/>
  <c r="BB45" i="44"/>
  <c r="Y29" i="43"/>
  <c r="O54" i="44"/>
  <c r="AH45" i="44"/>
  <c r="AE45" i="44" s="1"/>
  <c r="AB29" i="43"/>
  <c r="AQ29" i="43"/>
  <c r="AJ29" i="43"/>
  <c r="AI29" i="43"/>
  <c r="AB45" i="44"/>
  <c r="AA45" i="44" s="1"/>
  <c r="AQ54" i="44"/>
  <c r="X29" i="43"/>
  <c r="I79" i="29"/>
  <c r="G54" i="44"/>
  <c r="G45" i="44" s="1"/>
  <c r="G31" i="43"/>
  <c r="G29" i="43" s="1"/>
  <c r="P45" i="44"/>
  <c r="AC29" i="43"/>
  <c r="U29" i="43"/>
  <c r="AG45" i="44"/>
  <c r="AR45" i="44"/>
  <c r="AQ45" i="44" s="1"/>
  <c r="Y45" i="44"/>
  <c r="W54" i="44"/>
  <c r="S54" i="44"/>
  <c r="W29" i="43"/>
  <c r="U45" i="44"/>
  <c r="X45" i="44"/>
  <c r="AM54" i="44"/>
  <c r="F54" i="44"/>
  <c r="AO45" i="44"/>
  <c r="AN45" i="44"/>
  <c r="N29" i="43"/>
  <c r="AG29" i="43"/>
  <c r="AI54" i="44"/>
  <c r="R29" i="43"/>
  <c r="T45" i="44"/>
  <c r="F31" i="43"/>
  <c r="J79" i="29"/>
  <c r="AJ45" i="44"/>
  <c r="AA54" i="44"/>
  <c r="H59" i="29"/>
  <c r="BF54" i="44"/>
  <c r="BC54" i="44" s="1"/>
  <c r="AT31" i="43"/>
  <c r="AT29" i="43" s="1"/>
  <c r="BP79" i="29"/>
  <c r="AV31" i="43"/>
  <c r="AV29" i="43" s="1"/>
  <c r="BI54" i="44"/>
  <c r="BI45" i="44" s="1"/>
  <c r="BS79" i="29"/>
  <c r="AU31" i="43"/>
  <c r="AU29" i="43" s="1"/>
  <c r="BH54" i="44"/>
  <c r="BR79" i="29"/>
  <c r="BG57" i="44"/>
  <c r="BK79" i="29"/>
  <c r="AP31" i="43"/>
  <c r="AP29" i="43" s="1"/>
  <c r="BA54" i="44"/>
  <c r="AY54" i="44" s="1"/>
  <c r="AA35" i="44"/>
  <c r="AQ35" i="44"/>
  <c r="AZ45" i="44"/>
  <c r="K35" i="44"/>
  <c r="X32" i="44"/>
  <c r="X20" i="44" s="1"/>
  <c r="L32" i="44"/>
  <c r="L20" i="44" s="1"/>
  <c r="AG50" i="42"/>
  <c r="R32" i="44"/>
  <c r="R20" i="44" s="1"/>
  <c r="AE50" i="42"/>
  <c r="AO50" i="42"/>
  <c r="AU35" i="44"/>
  <c r="M32" i="44"/>
  <c r="M20" i="44" s="1"/>
  <c r="Q32" i="44"/>
  <c r="Q20" i="44" s="1"/>
  <c r="AP19" i="43"/>
  <c r="AP17" i="43" s="1"/>
  <c r="BC35" i="44"/>
  <c r="S35" i="44"/>
  <c r="AB32" i="44"/>
  <c r="AB20" i="44" s="1"/>
  <c r="X50" i="42"/>
  <c r="E33" i="44"/>
  <c r="AC50" i="42"/>
  <c r="F33" i="44"/>
  <c r="AJ50" i="42"/>
  <c r="AA50" i="42"/>
  <c r="Y50" i="42"/>
  <c r="AI50" i="42"/>
  <c r="AQ19" i="43"/>
  <c r="AQ17" i="43" s="1"/>
  <c r="Z50" i="42"/>
  <c r="AB50" i="42"/>
  <c r="W50" i="42"/>
  <c r="G33" i="44"/>
  <c r="AQ50" i="42"/>
  <c r="Z32" i="44"/>
  <c r="Z20" i="44" s="1"/>
  <c r="AY35" i="44"/>
  <c r="AS32" i="44"/>
  <c r="AS20" i="44" s="1"/>
  <c r="AQ20" i="44" s="1"/>
  <c r="AH32" i="44"/>
  <c r="AH20" i="44" s="1"/>
  <c r="AL50" i="42"/>
  <c r="W35" i="44"/>
  <c r="AE35" i="44"/>
  <c r="AC32" i="44"/>
  <c r="AC20" i="44" s="1"/>
  <c r="AF32" i="44"/>
  <c r="AF20" i="44" s="1"/>
  <c r="AD50" i="42"/>
  <c r="AN50" i="42"/>
  <c r="AP50" i="42"/>
  <c r="O35" i="44"/>
  <c r="O61" i="44"/>
  <c r="BG61" i="44"/>
  <c r="S61" i="44"/>
  <c r="AU61" i="44"/>
  <c r="AY61" i="44"/>
  <c r="AE61" i="44"/>
  <c r="AQ61" i="44"/>
  <c r="BC61" i="44"/>
  <c r="AA61" i="44"/>
  <c r="W61" i="44"/>
  <c r="Q29" i="43"/>
  <c r="AF64" i="44"/>
  <c r="AE64" i="44" s="1"/>
  <c r="AO29" i="43"/>
  <c r="AE14" i="44"/>
  <c r="AQ14" i="44"/>
  <c r="AM14" i="44"/>
  <c r="AU45" i="44"/>
  <c r="AA14" i="44"/>
  <c r="W14" i="44"/>
  <c r="O14" i="44"/>
  <c r="AE33" i="43"/>
  <c r="AE29" i="43" s="1"/>
  <c r="AL61" i="44"/>
  <c r="AL45" i="44" s="1"/>
  <c r="AT35" i="28"/>
  <c r="AK61" i="44"/>
  <c r="AK45" i="44" s="1"/>
  <c r="AI14" i="44"/>
  <c r="E40" i="43"/>
  <c r="E36" i="43" s="1"/>
  <c r="E68" i="44"/>
  <c r="E64" i="44" s="1"/>
  <c r="AY35" i="28"/>
  <c r="AP61" i="44"/>
  <c r="AP45" i="44" s="1"/>
  <c r="AY14" i="44"/>
  <c r="F33" i="43"/>
  <c r="F61" i="44"/>
  <c r="BC14" i="44"/>
  <c r="AU14" i="44"/>
  <c r="BG14" i="44"/>
  <c r="AI64" i="44"/>
  <c r="W64" i="44"/>
  <c r="AM64" i="44"/>
  <c r="D64" i="44"/>
  <c r="S64" i="44"/>
  <c r="AQ64" i="44"/>
  <c r="D36" i="43"/>
  <c r="AA64" i="44"/>
  <c r="F36" i="43"/>
  <c r="O64" i="44"/>
  <c r="K67" i="44"/>
  <c r="F64" i="44"/>
  <c r="K64" i="44"/>
  <c r="AR50" i="42"/>
  <c r="AU32" i="44"/>
  <c r="AU20" i="44"/>
  <c r="S20" i="44"/>
  <c r="S32" i="44"/>
  <c r="AI32" i="44"/>
  <c r="AI20" i="44"/>
  <c r="BG32" i="44"/>
  <c r="BG20" i="44"/>
  <c r="AM32" i="44"/>
  <c r="AM20" i="44"/>
  <c r="BC32" i="44"/>
  <c r="BC20" i="44"/>
  <c r="AY32" i="44"/>
  <c r="AY20" i="44"/>
  <c r="BF35" i="28"/>
  <c r="AM11" i="43"/>
  <c r="BS35" i="28"/>
  <c r="AW11" i="43"/>
  <c r="BN35" i="28"/>
  <c r="AS11" i="43"/>
  <c r="BQ35" i="28"/>
  <c r="AU11" i="43"/>
  <c r="BO35" i="28"/>
  <c r="AT11" i="43"/>
  <c r="BJ35" i="28"/>
  <c r="AP11" i="43"/>
  <c r="BK35" i="28"/>
  <c r="AQ11" i="43"/>
  <c r="BR35" i="28"/>
  <c r="AV11" i="43"/>
  <c r="BG35" i="28"/>
  <c r="AN11" i="43"/>
  <c r="BM35" i="28"/>
  <c r="AR11" i="43"/>
  <c r="BE35" i="28"/>
  <c r="AL11" i="43"/>
  <c r="BI35" i="28"/>
  <c r="AO11" i="43"/>
  <c r="AW50" i="42"/>
  <c r="AS50" i="42"/>
  <c r="AU50" i="42"/>
  <c r="AV50" i="42"/>
  <c r="AT50" i="42"/>
  <c r="V50" i="42"/>
  <c r="H35" i="28"/>
  <c r="AU35" i="28"/>
  <c r="AD33" i="43"/>
  <c r="AD29" i="43" s="1"/>
  <c r="G7" i="28"/>
  <c r="G12" i="28" s="1"/>
  <c r="N32" i="20"/>
  <c r="AH33" i="43"/>
  <c r="AH29" i="43" s="1"/>
  <c r="H75" i="36"/>
  <c r="E34" i="43"/>
  <c r="F11" i="43"/>
  <c r="C16" i="19"/>
  <c r="Q32" i="19"/>
  <c r="Q33" i="19" s="1"/>
  <c r="M32" i="19"/>
  <c r="I32" i="19"/>
  <c r="F32" i="19"/>
  <c r="C32" i="19"/>
  <c r="Q25" i="19"/>
  <c r="M25" i="19"/>
  <c r="I25" i="19"/>
  <c r="F25" i="19"/>
  <c r="C25" i="19"/>
  <c r="Q24" i="19"/>
  <c r="M24" i="19"/>
  <c r="I24" i="19"/>
  <c r="F24" i="19"/>
  <c r="C24" i="19"/>
  <c r="Q23" i="19"/>
  <c r="M23" i="19"/>
  <c r="I23" i="19"/>
  <c r="F23" i="19"/>
  <c r="Q22" i="19"/>
  <c r="M22" i="19"/>
  <c r="I22" i="19"/>
  <c r="F22" i="19"/>
  <c r="C22" i="19"/>
  <c r="Q18" i="19"/>
  <c r="M18" i="19"/>
  <c r="I18" i="19"/>
  <c r="F18" i="19"/>
  <c r="Q17" i="19"/>
  <c r="M17" i="19"/>
  <c r="I17" i="19"/>
  <c r="F17" i="19"/>
  <c r="C17" i="19"/>
  <c r="Q16" i="19"/>
  <c r="M16" i="19"/>
  <c r="I16" i="19"/>
  <c r="F16" i="19"/>
  <c r="Q15" i="19"/>
  <c r="M15" i="19"/>
  <c r="I15" i="19"/>
  <c r="F15" i="19"/>
  <c r="C15" i="19"/>
  <c r="S45" i="44" l="1"/>
  <c r="W45" i="44"/>
  <c r="BG54" i="44"/>
  <c r="F45" i="44"/>
  <c r="F29" i="43"/>
  <c r="BF45" i="44"/>
  <c r="BC45" i="44" s="1"/>
  <c r="BA45" i="44"/>
  <c r="AY45" i="44" s="1"/>
  <c r="E54" i="44"/>
  <c r="H79" i="29"/>
  <c r="E31" i="43"/>
  <c r="BH45" i="44"/>
  <c r="BG45" i="44" s="1"/>
  <c r="AI45" i="44"/>
  <c r="AQ32" i="44"/>
  <c r="O32" i="44"/>
  <c r="AE20" i="44"/>
  <c r="AA20" i="44"/>
  <c r="O20" i="44"/>
  <c r="W20" i="44"/>
  <c r="K20" i="44"/>
  <c r="W32" i="44"/>
  <c r="K32" i="44"/>
  <c r="AE32" i="44"/>
  <c r="AA32" i="44"/>
  <c r="E18" i="43"/>
  <c r="E21" i="44"/>
  <c r="AI61" i="44"/>
  <c r="AM61" i="44"/>
  <c r="AM45" i="44"/>
  <c r="I36" i="19"/>
  <c r="E11" i="43"/>
  <c r="E14" i="44"/>
  <c r="E22" i="43"/>
  <c r="E38" i="44"/>
  <c r="E25" i="43"/>
  <c r="E41" i="44"/>
  <c r="D21" i="43"/>
  <c r="D37" i="44"/>
  <c r="G40" i="44"/>
  <c r="G24" i="43"/>
  <c r="D19" i="43"/>
  <c r="D17" i="43" s="1"/>
  <c r="D32" i="44"/>
  <c r="D20" i="44" s="1"/>
  <c r="E23" i="43"/>
  <c r="E39" i="44"/>
  <c r="F23" i="43"/>
  <c r="G38" i="44"/>
  <c r="F39" i="44"/>
  <c r="G22" i="43"/>
  <c r="D23" i="43"/>
  <c r="D39" i="44"/>
  <c r="D24" i="43"/>
  <c r="D40" i="44"/>
  <c r="F24" i="43"/>
  <c r="F40" i="44"/>
  <c r="G39" i="44"/>
  <c r="G23" i="43"/>
  <c r="F19" i="43"/>
  <c r="F17" i="43" s="1"/>
  <c r="F32" i="44"/>
  <c r="F20" i="44" s="1"/>
  <c r="F22" i="43"/>
  <c r="G37" i="44"/>
  <c r="F38" i="44"/>
  <c r="G21" i="43"/>
  <c r="E21" i="43"/>
  <c r="E37" i="44"/>
  <c r="G32" i="44"/>
  <c r="G20" i="44" s="1"/>
  <c r="G19" i="43"/>
  <c r="G17" i="43" s="1"/>
  <c r="E24" i="43"/>
  <c r="E40" i="44"/>
  <c r="D22" i="43"/>
  <c r="D38" i="44"/>
  <c r="F21" i="43"/>
  <c r="F37" i="44"/>
  <c r="E19" i="43"/>
  <c r="E32" i="44"/>
  <c r="D25" i="43"/>
  <c r="D41" i="44"/>
  <c r="G35" i="28"/>
  <c r="Q19" i="19"/>
  <c r="Q36" i="19"/>
  <c r="M19" i="19"/>
  <c r="J46" i="19" s="1"/>
  <c r="C26" i="19"/>
  <c r="G47" i="19" s="1"/>
  <c r="Q39" i="19"/>
  <c r="Q37" i="19"/>
  <c r="F26" i="19"/>
  <c r="H47" i="19" s="1"/>
  <c r="M39" i="19"/>
  <c r="Q38" i="19"/>
  <c r="F37" i="19"/>
  <c r="I19" i="19"/>
  <c r="I46" i="19" s="1"/>
  <c r="I33" i="19"/>
  <c r="I48" i="19" s="1"/>
  <c r="C38" i="19"/>
  <c r="M33" i="19"/>
  <c r="C36" i="19"/>
  <c r="M38" i="19"/>
  <c r="F38" i="19"/>
  <c r="I38" i="19"/>
  <c r="I37" i="19"/>
  <c r="F19" i="19"/>
  <c r="H46" i="19" s="1"/>
  <c r="M37" i="19"/>
  <c r="M36" i="19"/>
  <c r="C37" i="19"/>
  <c r="F39" i="19"/>
  <c r="I39" i="19"/>
  <c r="C39" i="19"/>
  <c r="I26" i="19"/>
  <c r="I47" i="19" s="1"/>
  <c r="Q26" i="19"/>
  <c r="C33" i="19"/>
  <c r="G48" i="19" s="1"/>
  <c r="F33" i="19"/>
  <c r="H48" i="19" s="1"/>
  <c r="C19" i="19"/>
  <c r="G46" i="19" s="1"/>
  <c r="M26" i="19"/>
  <c r="J47" i="19" s="1"/>
  <c r="F36" i="19"/>
  <c r="E20" i="44" l="1"/>
  <c r="E17" i="43"/>
  <c r="BB47" i="19"/>
  <c r="AW47" i="19"/>
  <c r="BI47" i="19"/>
  <c r="BC47" i="19"/>
  <c r="BJ47" i="19"/>
  <c r="AY47" i="19"/>
  <c r="BE47" i="19"/>
  <c r="BF47" i="19"/>
  <c r="BG47" i="19"/>
  <c r="AX47" i="19"/>
  <c r="BK47" i="19"/>
  <c r="BA47" i="19"/>
  <c r="O48" i="19"/>
  <c r="N48" i="19"/>
  <c r="BC46" i="19"/>
  <c r="BK46" i="19"/>
  <c r="BE46" i="19"/>
  <c r="AW46" i="19"/>
  <c r="BF46" i="19"/>
  <c r="BG46" i="19"/>
  <c r="BJ46" i="19"/>
  <c r="BI46" i="19"/>
  <c r="AX46" i="19"/>
  <c r="AY46" i="19"/>
  <c r="BA46" i="19"/>
  <c r="BB46" i="19"/>
  <c r="O46" i="19"/>
  <c r="N46" i="19"/>
  <c r="O47" i="19"/>
  <c r="N47" i="19"/>
  <c r="AP48" i="19"/>
  <c r="AQ48" i="19"/>
  <c r="AS48" i="19"/>
  <c r="AT48" i="19"/>
  <c r="AH48" i="19"/>
  <c r="AU48" i="19"/>
  <c r="AK48" i="19"/>
  <c r="AG48" i="19"/>
  <c r="AM48" i="19"/>
  <c r="AO48" i="19"/>
  <c r="AI48" i="19"/>
  <c r="AL48" i="19"/>
  <c r="AS46" i="19"/>
  <c r="I52" i="19"/>
  <c r="AL46" i="19"/>
  <c r="AT46" i="19"/>
  <c r="AH46" i="19"/>
  <c r="AU46" i="19"/>
  <c r="AI46" i="19"/>
  <c r="AI52" i="19" s="1"/>
  <c r="AO46" i="19"/>
  <c r="AK46" i="19"/>
  <c r="AG46" i="19"/>
  <c r="AP46" i="19"/>
  <c r="AQ46" i="19"/>
  <c r="AM46" i="19"/>
  <c r="R48" i="19"/>
  <c r="AE48" i="19"/>
  <c r="S48" i="19"/>
  <c r="Q48" i="19"/>
  <c r="Y48" i="19"/>
  <c r="U48" i="19"/>
  <c r="V48" i="19"/>
  <c r="W48" i="19"/>
  <c r="Z48" i="19"/>
  <c r="AC48" i="19"/>
  <c r="AD48" i="19"/>
  <c r="AA48" i="19"/>
  <c r="U46" i="19"/>
  <c r="AC46" i="19"/>
  <c r="V46" i="19"/>
  <c r="AA46" i="19"/>
  <c r="W46" i="19"/>
  <c r="Y46" i="19"/>
  <c r="Q46" i="19"/>
  <c r="Z46" i="19"/>
  <c r="AD46" i="19"/>
  <c r="R46" i="19"/>
  <c r="AE46" i="19"/>
  <c r="S46" i="19"/>
  <c r="H52" i="19"/>
  <c r="G52" i="19"/>
  <c r="S47" i="19"/>
  <c r="U47" i="19"/>
  <c r="Z47" i="19"/>
  <c r="V47" i="19"/>
  <c r="Q47" i="19"/>
  <c r="AC47" i="19"/>
  <c r="W47" i="19"/>
  <c r="AA47" i="19"/>
  <c r="Y47" i="19"/>
  <c r="AD47" i="19"/>
  <c r="R47" i="19"/>
  <c r="AE47" i="19"/>
  <c r="AQ47" i="19"/>
  <c r="AM47" i="19"/>
  <c r="AS47" i="19"/>
  <c r="AG47" i="19"/>
  <c r="AT47" i="19"/>
  <c r="AK47" i="19"/>
  <c r="AL47" i="19"/>
  <c r="AH47" i="19"/>
  <c r="AU47" i="19"/>
  <c r="AI47" i="19"/>
  <c r="AO47" i="19"/>
  <c r="AP47" i="19"/>
  <c r="F40" i="19"/>
  <c r="Q40" i="19"/>
  <c r="M40" i="19"/>
  <c r="J48" i="19" s="1"/>
  <c r="C40" i="19"/>
  <c r="I40" i="19"/>
  <c r="AE52" i="19" l="1"/>
  <c r="AB8" i="43"/>
  <c r="AB7" i="43" s="1"/>
  <c r="AH11" i="44"/>
  <c r="AH10" i="44" s="1"/>
  <c r="Y8" i="43"/>
  <c r="Y7" i="43" s="1"/>
  <c r="AD11" i="44"/>
  <c r="AD10" i="44" s="1"/>
  <c r="BA48" i="19"/>
  <c r="BA52" i="19" s="1"/>
  <c r="BF48" i="19"/>
  <c r="BF52" i="19" s="1"/>
  <c r="BI48" i="19"/>
  <c r="BI52" i="19" s="1"/>
  <c r="AX48" i="19"/>
  <c r="AX52" i="19" s="1"/>
  <c r="BB48" i="19"/>
  <c r="BB52" i="19" s="1"/>
  <c r="BK48" i="19"/>
  <c r="BK52" i="19" s="1"/>
  <c r="BC48" i="19"/>
  <c r="BE48" i="19"/>
  <c r="BE52" i="19" s="1"/>
  <c r="BG48" i="19"/>
  <c r="BG52" i="19" s="1"/>
  <c r="BJ48" i="19"/>
  <c r="BJ52" i="19" s="1"/>
  <c r="AY48" i="19"/>
  <c r="AY52" i="19" s="1"/>
  <c r="AW48" i="19"/>
  <c r="AW52" i="19" s="1"/>
  <c r="F8" i="43"/>
  <c r="F7" i="43" s="1"/>
  <c r="F11" i="44"/>
  <c r="F10" i="44" s="1"/>
  <c r="D8" i="43"/>
  <c r="D11" i="44"/>
  <c r="BC52" i="19"/>
  <c r="E8" i="43"/>
  <c r="E11" i="44"/>
  <c r="AO52" i="19"/>
  <c r="J52" i="19"/>
  <c r="Z52" i="19"/>
  <c r="AQ52" i="19"/>
  <c r="AC52" i="19"/>
  <c r="AM52" i="19"/>
  <c r="O52" i="19"/>
  <c r="S52" i="19"/>
  <c r="AU52" i="19"/>
  <c r="R52" i="19"/>
  <c r="J8" i="43"/>
  <c r="J7" i="43" s="1"/>
  <c r="J43" i="43" s="1"/>
  <c r="AH52" i="19"/>
  <c r="AD52" i="19"/>
  <c r="AT52" i="19"/>
  <c r="N52" i="19"/>
  <c r="Q52" i="19"/>
  <c r="V52" i="19"/>
  <c r="M52" i="19"/>
  <c r="Y52" i="19"/>
  <c r="AP52" i="19"/>
  <c r="AS52" i="19"/>
  <c r="W52" i="19"/>
  <c r="AG52" i="19"/>
  <c r="AL52" i="19"/>
  <c r="AA52" i="19"/>
  <c r="U52" i="19"/>
  <c r="AK52" i="19"/>
  <c r="BA11" i="44" l="1"/>
  <c r="BA10" i="44" s="1"/>
  <c r="AP8" i="43"/>
  <c r="AP7" i="43" s="1"/>
  <c r="BH11" i="44"/>
  <c r="AU8" i="43"/>
  <c r="AU7" i="43" s="1"/>
  <c r="BF11" i="44"/>
  <c r="BF10" i="44" s="1"/>
  <c r="AT8" i="43"/>
  <c r="AT7" i="43" s="1"/>
  <c r="R8" i="43"/>
  <c r="R7" i="43" s="1"/>
  <c r="U11" i="44"/>
  <c r="U10" i="44" s="1"/>
  <c r="AX11" i="44"/>
  <c r="AX10" i="44" s="1"/>
  <c r="AN8" i="43"/>
  <c r="AN7" i="43" s="1"/>
  <c r="AW11" i="44"/>
  <c r="AW10" i="44" s="1"/>
  <c r="AM8" i="43"/>
  <c r="AM7" i="43" s="1"/>
  <c r="M8" i="43"/>
  <c r="N11" i="44"/>
  <c r="N8" i="43"/>
  <c r="P11" i="44"/>
  <c r="L8" i="43"/>
  <c r="L7" i="43" s="1"/>
  <c r="M11" i="44"/>
  <c r="M10" i="44" s="1"/>
  <c r="AV11" i="44"/>
  <c r="AL8" i="43"/>
  <c r="AL7" i="43" s="1"/>
  <c r="AD8" i="43"/>
  <c r="AD7" i="43" s="1"/>
  <c r="AK11" i="44"/>
  <c r="AK10" i="44" s="1"/>
  <c r="AH8" i="43"/>
  <c r="AH7" i="43" s="1"/>
  <c r="AP11" i="44"/>
  <c r="AP10" i="44" s="1"/>
  <c r="Z8" i="43"/>
  <c r="Z7" i="43" s="1"/>
  <c r="AF11" i="44"/>
  <c r="S8" i="43"/>
  <c r="S7" i="43" s="1"/>
  <c r="V11" i="44"/>
  <c r="V10" i="44" s="1"/>
  <c r="G11" i="44"/>
  <c r="G10" i="44" s="1"/>
  <c r="G8" i="43"/>
  <c r="G7" i="43" s="1"/>
  <c r="AI8" i="43"/>
  <c r="AI7" i="43" s="1"/>
  <c r="AR11" i="44"/>
  <c r="T8" i="43"/>
  <c r="T7" i="43" s="1"/>
  <c r="X11" i="44"/>
  <c r="AC8" i="43"/>
  <c r="AC7" i="43" s="1"/>
  <c r="AJ11" i="44"/>
  <c r="AZ11" i="44"/>
  <c r="AO8" i="43"/>
  <c r="AO7" i="43" s="1"/>
  <c r="Q8" i="43"/>
  <c r="Q7" i="43" s="1"/>
  <c r="T11" i="44"/>
  <c r="AE8" i="43"/>
  <c r="AE7" i="43" s="1"/>
  <c r="AL11" i="44"/>
  <c r="AL10" i="44" s="1"/>
  <c r="BD11" i="44"/>
  <c r="AR8" i="43"/>
  <c r="AR7" i="43" s="1"/>
  <c r="V8" i="43"/>
  <c r="V7" i="43" s="1"/>
  <c r="Z11" i="44"/>
  <c r="Z10" i="44" s="1"/>
  <c r="W8" i="43"/>
  <c r="W7" i="43" s="1"/>
  <c r="AB11" i="44"/>
  <c r="BE11" i="44"/>
  <c r="BE10" i="44" s="1"/>
  <c r="AS8" i="43"/>
  <c r="AS7" i="43" s="1"/>
  <c r="AJ8" i="43"/>
  <c r="AJ7" i="43" s="1"/>
  <c r="AS11" i="44"/>
  <c r="AS10" i="44" s="1"/>
  <c r="BI11" i="44"/>
  <c r="BI10" i="44" s="1"/>
  <c r="AV8" i="43"/>
  <c r="AV7" i="43" s="1"/>
  <c r="X8" i="43"/>
  <c r="X7" i="43" s="1"/>
  <c r="AC11" i="44"/>
  <c r="AC10" i="44" s="1"/>
  <c r="U8" i="43"/>
  <c r="U7" i="43" s="1"/>
  <c r="Y11" i="44"/>
  <c r="Y10" i="44" s="1"/>
  <c r="AA8" i="43"/>
  <c r="AA7" i="43" s="1"/>
  <c r="AG11" i="44"/>
  <c r="AG10" i="44" s="1"/>
  <c r="AF8" i="43"/>
  <c r="AF7" i="43" s="1"/>
  <c r="AN11" i="44"/>
  <c r="BJ11" i="44"/>
  <c r="BJ10" i="44" s="1"/>
  <c r="AW8" i="43"/>
  <c r="AW7" i="43" s="1"/>
  <c r="AG8" i="43"/>
  <c r="AG7" i="43" s="1"/>
  <c r="AO11" i="44"/>
  <c r="AO10" i="44" s="1"/>
  <c r="O8" i="43"/>
  <c r="O7" i="43" s="1"/>
  <c r="Q11" i="44"/>
  <c r="Q10" i="44" s="1"/>
  <c r="AK8" i="43"/>
  <c r="AK7" i="43" s="1"/>
  <c r="AT11" i="44"/>
  <c r="AT10" i="44" s="1"/>
  <c r="K8" i="43"/>
  <c r="K7" i="43" s="1"/>
  <c r="L11" i="44"/>
  <c r="P8" i="43"/>
  <c r="P7" i="43" s="1"/>
  <c r="R11" i="44"/>
  <c r="R10" i="44" s="1"/>
  <c r="BB11" i="44"/>
  <c r="BB10" i="44" s="1"/>
  <c r="AQ8" i="43"/>
  <c r="AQ7" i="43" s="1"/>
  <c r="J45" i="43"/>
  <c r="K5" i="43"/>
  <c r="S11" i="44" l="1"/>
  <c r="T10" i="44"/>
  <c r="AU11" i="44"/>
  <c r="AV10" i="44"/>
  <c r="AU10" i="44" s="1"/>
  <c r="S10" i="44"/>
  <c r="AE11" i="44"/>
  <c r="AF10" i="44"/>
  <c r="AE10" i="44" s="1"/>
  <c r="W11" i="44"/>
  <c r="X10" i="44"/>
  <c r="W10" i="44" s="1"/>
  <c r="BG11" i="44"/>
  <c r="BH10" i="44"/>
  <c r="BG10" i="44" s="1"/>
  <c r="O11" i="44"/>
  <c r="K11" i="44"/>
  <c r="L10" i="44"/>
  <c r="L71" i="44" s="1"/>
  <c r="M8" i="44" s="1"/>
  <c r="M71" i="44" s="1"/>
  <c r="N8" i="44" s="1"/>
  <c r="AQ11" i="44"/>
  <c r="AR10" i="44"/>
  <c r="AQ10" i="44" s="1"/>
  <c r="AA11" i="44"/>
  <c r="AB10" i="44"/>
  <c r="AA10" i="44" s="1"/>
  <c r="AY11" i="44"/>
  <c r="AZ10" i="44"/>
  <c r="AY10" i="44" s="1"/>
  <c r="AI11" i="44"/>
  <c r="AJ10" i="44"/>
  <c r="AI10" i="44" s="1"/>
  <c r="BC11" i="44"/>
  <c r="BD10" i="44"/>
  <c r="BC10" i="44" s="1"/>
  <c r="AM11" i="44"/>
  <c r="AN10" i="44"/>
  <c r="AM10" i="44" s="1"/>
  <c r="K43" i="43"/>
  <c r="L5" i="43" s="1"/>
  <c r="L43" i="43" s="1"/>
  <c r="M5" i="43" s="1"/>
  <c r="C38" i="14"/>
  <c r="C37" i="14"/>
  <c r="C36" i="14"/>
  <c r="C35" i="14"/>
  <c r="C32" i="14"/>
  <c r="C31" i="14"/>
  <c r="C30" i="14"/>
  <c r="C29" i="14"/>
  <c r="C28" i="14"/>
  <c r="C27" i="14"/>
  <c r="C24" i="14"/>
  <c r="C23" i="14"/>
  <c r="C22" i="14"/>
  <c r="AA21" i="14"/>
  <c r="AA27" i="14" s="1" a="1"/>
  <c r="AA27" i="14" s="1"/>
  <c r="Z21" i="14"/>
  <c r="Z33" i="14" s="1" a="1"/>
  <c r="Z33" i="14" s="1"/>
  <c r="Y21" i="14"/>
  <c r="Y34" i="14" s="1" a="1"/>
  <c r="Y34" i="14" s="1"/>
  <c r="X21" i="14"/>
  <c r="X33" i="14" s="1" a="1"/>
  <c r="X33" i="14" s="1"/>
  <c r="W21" i="14"/>
  <c r="W32" i="14" s="1" a="1"/>
  <c r="W32" i="14" s="1"/>
  <c r="V21" i="14"/>
  <c r="V38" i="14" s="1" a="1"/>
  <c r="V38" i="14" s="1"/>
  <c r="U21" i="14"/>
  <c r="U34" i="14" s="1" a="1"/>
  <c r="U34" i="14" s="1"/>
  <c r="T21" i="14"/>
  <c r="T33" i="14" s="1" a="1"/>
  <c r="T33" i="14" s="1"/>
  <c r="S21" i="14"/>
  <c r="S31" i="14" s="1" a="1"/>
  <c r="S31" i="14" s="1"/>
  <c r="R21" i="14"/>
  <c r="R22" i="14" s="1" a="1"/>
  <c r="R22" i="14" s="1"/>
  <c r="Q21" i="14"/>
  <c r="P21" i="14"/>
  <c r="P34" i="14" s="1" a="1"/>
  <c r="P34" i="14" s="1"/>
  <c r="O21" i="14"/>
  <c r="O24" i="14" s="1" a="1"/>
  <c r="O24" i="14" s="1"/>
  <c r="N21" i="14"/>
  <c r="N33" i="14" s="1" a="1"/>
  <c r="N33" i="14" s="1"/>
  <c r="M21" i="14"/>
  <c r="M22" i="14" s="1" a="1"/>
  <c r="M22" i="14" s="1"/>
  <c r="L21" i="14"/>
  <c r="L35" i="14" s="1" a="1"/>
  <c r="L35" i="14" s="1"/>
  <c r="K21" i="14"/>
  <c r="K25" i="14" s="1" a="1"/>
  <c r="K25" i="14" s="1"/>
  <c r="J21" i="14"/>
  <c r="J23" i="14" s="1" a="1"/>
  <c r="J23" i="14" s="1"/>
  <c r="I21" i="14"/>
  <c r="I31" i="14" s="1" a="1"/>
  <c r="I31" i="14" s="1"/>
  <c r="H21" i="14"/>
  <c r="H22" i="14" s="1" a="1"/>
  <c r="H22" i="14" s="1"/>
  <c r="G21" i="14"/>
  <c r="F21" i="14"/>
  <c r="F25" i="14" s="1" a="1"/>
  <c r="F25" i="14" s="1"/>
  <c r="E21" i="14"/>
  <c r="E23" i="14" s="1" a="1"/>
  <c r="E23" i="14" s="1"/>
  <c r="D21" i="14"/>
  <c r="D33" i="14" s="1" a="1"/>
  <c r="D33" i="14" s="1"/>
  <c r="AA19" i="14" a="1"/>
  <c r="AA19" i="14" s="1"/>
  <c r="Z19" i="14" a="1"/>
  <c r="Z19" i="14"/>
  <c r="Y19" i="14" a="1"/>
  <c r="Y19" i="14" s="1"/>
  <c r="X19" i="14" a="1"/>
  <c r="X19" i="14"/>
  <c r="W19" i="14" a="1"/>
  <c r="W19" i="14" s="1"/>
  <c r="V19" i="14" a="1"/>
  <c r="V19" i="14"/>
  <c r="U19" i="14" a="1"/>
  <c r="U19" i="14" s="1"/>
  <c r="T19" i="14" a="1"/>
  <c r="T19" i="14" s="1"/>
  <c r="S19" i="14" a="1"/>
  <c r="S19" i="14"/>
  <c r="R19" i="14" a="1"/>
  <c r="R19" i="14" s="1"/>
  <c r="Q19" i="14" a="1"/>
  <c r="Q19" i="14" s="1"/>
  <c r="P19" i="14" a="1"/>
  <c r="P19" i="14" s="1"/>
  <c r="O19" i="14" a="1"/>
  <c r="O19" i="14"/>
  <c r="N19" i="14" a="1"/>
  <c r="N19" i="14" s="1"/>
  <c r="M19" i="14" a="1"/>
  <c r="M19" i="14"/>
  <c r="L19" i="14" a="1"/>
  <c r="L19" i="14" s="1"/>
  <c r="K19" i="14" a="1"/>
  <c r="K19" i="14" s="1"/>
  <c r="J19" i="14" a="1"/>
  <c r="J19" i="14"/>
  <c r="I19" i="14" a="1"/>
  <c r="I19" i="14" s="1"/>
  <c r="H19" i="14" a="1"/>
  <c r="H19" i="14"/>
  <c r="G19" i="14" a="1"/>
  <c r="G19" i="14" s="1"/>
  <c r="F19" i="14" a="1"/>
  <c r="F19" i="14" s="1"/>
  <c r="E19" i="14" a="1"/>
  <c r="E19" i="14"/>
  <c r="D19" i="14" a="1"/>
  <c r="D19" i="14" s="1"/>
  <c r="C19" i="14"/>
  <c r="AA18" i="14" a="1"/>
  <c r="AA18" i="14"/>
  <c r="Z18" i="14" a="1"/>
  <c r="Z18" i="14"/>
  <c r="Y18" i="14" a="1"/>
  <c r="Y18" i="14" s="1"/>
  <c r="X18" i="14" a="1"/>
  <c r="X18" i="14" s="1"/>
  <c r="W18" i="14" a="1"/>
  <c r="W18" i="14"/>
  <c r="V18" i="14" a="1"/>
  <c r="V18" i="14"/>
  <c r="U18" i="14" a="1"/>
  <c r="U18" i="14"/>
  <c r="T18" i="14" a="1"/>
  <c r="T18" i="14" s="1"/>
  <c r="S18" i="14" a="1"/>
  <c r="S18" i="14" s="1"/>
  <c r="R18" i="14" a="1"/>
  <c r="R18" i="14"/>
  <c r="Q18" i="14" a="1"/>
  <c r="Q18" i="14"/>
  <c r="P18" i="14" a="1"/>
  <c r="P18" i="14"/>
  <c r="O18" i="14" a="1"/>
  <c r="O18" i="14" s="1"/>
  <c r="N18" i="14" a="1"/>
  <c r="N18" i="14" s="1"/>
  <c r="M18" i="14" a="1"/>
  <c r="M18" i="14"/>
  <c r="L18" i="14" a="1"/>
  <c r="L18" i="14"/>
  <c r="K18" i="14" a="1"/>
  <c r="K18" i="14"/>
  <c r="J18" i="14" a="1"/>
  <c r="J18" i="14" s="1"/>
  <c r="I18" i="14" a="1"/>
  <c r="I18" i="14" s="1"/>
  <c r="H18" i="14" a="1"/>
  <c r="H18" i="14"/>
  <c r="G18" i="14" a="1"/>
  <c r="G18" i="14"/>
  <c r="F18" i="14" a="1"/>
  <c r="F18" i="14"/>
  <c r="E18" i="14" a="1"/>
  <c r="E18" i="14" s="1"/>
  <c r="D18" i="14" a="1"/>
  <c r="D18" i="14" s="1"/>
  <c r="C18" i="14"/>
  <c r="AA17" i="14" a="1"/>
  <c r="AA17" i="14"/>
  <c r="Z17" i="14" a="1"/>
  <c r="Z17" i="14" s="1"/>
  <c r="Y17" i="14" a="1"/>
  <c r="Y17" i="14" s="1"/>
  <c r="X17" i="14" a="1"/>
  <c r="X17" i="14"/>
  <c r="W17" i="14" a="1"/>
  <c r="W17" i="14" s="1"/>
  <c r="V17" i="14" a="1"/>
  <c r="V17" i="14"/>
  <c r="U17" i="14" a="1"/>
  <c r="U17" i="14" s="1"/>
  <c r="T17" i="14" a="1"/>
  <c r="T17" i="14" s="1"/>
  <c r="S17" i="14" a="1"/>
  <c r="S17" i="14"/>
  <c r="R17" i="14" a="1"/>
  <c r="R17" i="14" s="1"/>
  <c r="Q17" i="14" a="1"/>
  <c r="Q17" i="14"/>
  <c r="P17" i="14" a="1"/>
  <c r="P17" i="14" s="1"/>
  <c r="O17" i="14" a="1"/>
  <c r="O17" i="14" s="1"/>
  <c r="N17" i="14" a="1"/>
  <c r="N17" i="14"/>
  <c r="M17" i="14" a="1"/>
  <c r="M17" i="14" s="1"/>
  <c r="L17" i="14" a="1"/>
  <c r="L17" i="14"/>
  <c r="K17" i="14" a="1"/>
  <c r="K17" i="14" s="1"/>
  <c r="J17" i="14" a="1"/>
  <c r="J17" i="14" s="1"/>
  <c r="I17" i="14" a="1"/>
  <c r="I17" i="14"/>
  <c r="H17" i="14" a="1"/>
  <c r="H17" i="14" s="1"/>
  <c r="G17" i="14" a="1"/>
  <c r="G17" i="14"/>
  <c r="F17" i="14" a="1"/>
  <c r="F17" i="14" s="1"/>
  <c r="E17" i="14" a="1"/>
  <c r="E17" i="14" s="1"/>
  <c r="D17" i="14" a="1"/>
  <c r="D17" i="14"/>
  <c r="C17" i="14"/>
  <c r="AA16" i="14" a="1"/>
  <c r="AA16" i="14"/>
  <c r="Z16" i="14" a="1"/>
  <c r="Z16" i="14" s="1"/>
  <c r="Y16" i="14" a="1"/>
  <c r="Y16" i="14"/>
  <c r="X16" i="14" a="1"/>
  <c r="X16" i="14" s="1"/>
  <c r="W16" i="14" a="1"/>
  <c r="W16" i="14" s="1"/>
  <c r="V16" i="14" a="1"/>
  <c r="V16" i="14"/>
  <c r="U16" i="14" a="1"/>
  <c r="U16" i="14" s="1"/>
  <c r="T16" i="14" a="1"/>
  <c r="T16" i="14" s="1"/>
  <c r="S16" i="14" a="1"/>
  <c r="S16" i="14" s="1"/>
  <c r="R16" i="14" a="1"/>
  <c r="R16" i="14" s="1"/>
  <c r="Q16" i="14" a="1"/>
  <c r="Q16" i="14" s="1"/>
  <c r="P16" i="14" a="1"/>
  <c r="P16" i="14" s="1"/>
  <c r="O16" i="14" a="1"/>
  <c r="O16" i="14" s="1"/>
  <c r="N16" i="14" a="1"/>
  <c r="N16" i="14" s="1"/>
  <c r="M16" i="14" a="1"/>
  <c r="M16" i="14" s="1"/>
  <c r="L16" i="14" a="1"/>
  <c r="L16" i="14" s="1"/>
  <c r="K16" i="14" a="1"/>
  <c r="K16" i="14" s="1"/>
  <c r="J16" i="14" a="1"/>
  <c r="J16" i="14" s="1"/>
  <c r="I16" i="14" a="1"/>
  <c r="I16" i="14" s="1"/>
  <c r="H16" i="14" a="1"/>
  <c r="H16" i="14" s="1"/>
  <c r="G16" i="14" a="1"/>
  <c r="G16" i="14" s="1"/>
  <c r="F16" i="14" a="1"/>
  <c r="F16" i="14" s="1"/>
  <c r="E16" i="14" a="1"/>
  <c r="E16" i="14" s="1"/>
  <c r="D16" i="14" a="1"/>
  <c r="D16" i="14" s="1"/>
  <c r="C16" i="14"/>
  <c r="AA13" i="14" a="1"/>
  <c r="AA13" i="14"/>
  <c r="Z13" i="14" a="1"/>
  <c r="Z13" i="14"/>
  <c r="Y13" i="14" a="1"/>
  <c r="Y13" i="14"/>
  <c r="X13" i="14" a="1"/>
  <c r="X13" i="14" s="1"/>
  <c r="W13" i="14" a="1"/>
  <c r="W13" i="14"/>
  <c r="V13" i="14" a="1"/>
  <c r="V13" i="14"/>
  <c r="U13" i="14" a="1"/>
  <c r="U13" i="14"/>
  <c r="T13" i="14" a="1"/>
  <c r="T13" i="14"/>
  <c r="S13" i="14" a="1"/>
  <c r="S13" i="14" s="1"/>
  <c r="R13" i="14" a="1"/>
  <c r="R13" i="14"/>
  <c r="Q13" i="14" a="1"/>
  <c r="Q13" i="14"/>
  <c r="P13" i="14" a="1"/>
  <c r="P13" i="14"/>
  <c r="O13" i="14" a="1"/>
  <c r="O13" i="14"/>
  <c r="N13" i="14" a="1"/>
  <c r="N13" i="14" s="1"/>
  <c r="M13" i="14" a="1"/>
  <c r="M13" i="14"/>
  <c r="L13" i="14" a="1"/>
  <c r="L13" i="14"/>
  <c r="K13" i="14" a="1"/>
  <c r="K13" i="14"/>
  <c r="J13" i="14" a="1"/>
  <c r="J13" i="14"/>
  <c r="I13" i="14" a="1"/>
  <c r="I13" i="14" s="1"/>
  <c r="H13" i="14" a="1"/>
  <c r="H13" i="14"/>
  <c r="G13" i="14" a="1"/>
  <c r="G13" i="14"/>
  <c r="F13" i="14" a="1"/>
  <c r="F13" i="14"/>
  <c r="E13" i="14" a="1"/>
  <c r="E13" i="14"/>
  <c r="D13" i="14" a="1"/>
  <c r="D13" i="14" s="1"/>
  <c r="C13" i="14"/>
  <c r="AA12" i="14" a="1"/>
  <c r="AA12" i="14" s="1"/>
  <c r="Z12" i="14" a="1"/>
  <c r="Z12" i="14" s="1"/>
  <c r="Y12" i="14" a="1"/>
  <c r="Y12" i="14" s="1"/>
  <c r="X12" i="14" a="1"/>
  <c r="X12" i="14" s="1"/>
  <c r="W12" i="14" a="1"/>
  <c r="W12" i="14"/>
  <c r="V12" i="14" a="1"/>
  <c r="V12" i="14" s="1"/>
  <c r="U12" i="14" a="1"/>
  <c r="U12" i="14" s="1"/>
  <c r="T12" i="14" a="1"/>
  <c r="T12" i="14" s="1"/>
  <c r="S12" i="14" a="1"/>
  <c r="S12" i="14" s="1"/>
  <c r="R12" i="14" a="1"/>
  <c r="R12" i="14"/>
  <c r="Q12" i="14" a="1"/>
  <c r="Q12" i="14" s="1"/>
  <c r="P12" i="14" a="1"/>
  <c r="P12" i="14" s="1"/>
  <c r="O12" i="14" a="1"/>
  <c r="O12" i="14" s="1"/>
  <c r="N12" i="14" a="1"/>
  <c r="N12" i="14" s="1"/>
  <c r="M12" i="14" a="1"/>
  <c r="M12" i="14"/>
  <c r="L12" i="14" a="1"/>
  <c r="L12" i="14" s="1"/>
  <c r="K12" i="14" a="1"/>
  <c r="K12" i="14" s="1"/>
  <c r="J12" i="14" a="1"/>
  <c r="J12" i="14" s="1"/>
  <c r="I12" i="14" a="1"/>
  <c r="I12" i="14" s="1"/>
  <c r="H12" i="14" a="1"/>
  <c r="H12" i="14"/>
  <c r="G12" i="14" a="1"/>
  <c r="G12" i="14" s="1"/>
  <c r="F12" i="14" a="1"/>
  <c r="F12" i="14" s="1"/>
  <c r="E12" i="14" a="1"/>
  <c r="E12" i="14" s="1"/>
  <c r="D12" i="14" a="1"/>
  <c r="D12" i="14" s="1"/>
  <c r="C12" i="14"/>
  <c r="AA11" i="14" a="1"/>
  <c r="AA11" i="14"/>
  <c r="Z11" i="14" a="1"/>
  <c r="Z11" i="14"/>
  <c r="Y11" i="14" a="1"/>
  <c r="Y11" i="14"/>
  <c r="X11" i="14" a="1"/>
  <c r="X11" i="14"/>
  <c r="W11" i="14" a="1"/>
  <c r="W11" i="14" s="1"/>
  <c r="V11" i="14" a="1"/>
  <c r="V11" i="14"/>
  <c r="U11" i="14" a="1"/>
  <c r="U11" i="14"/>
  <c r="T11" i="14" a="1"/>
  <c r="T11" i="14"/>
  <c r="S11" i="14" a="1"/>
  <c r="S11" i="14"/>
  <c r="R11" i="14" a="1"/>
  <c r="R11" i="14" s="1"/>
  <c r="Q11" i="14" a="1"/>
  <c r="Q11" i="14"/>
  <c r="P11" i="14" a="1"/>
  <c r="P11" i="14"/>
  <c r="O11" i="14" a="1"/>
  <c r="O11" i="14"/>
  <c r="N11" i="14" a="1"/>
  <c r="N11" i="14"/>
  <c r="M11" i="14" a="1"/>
  <c r="M11" i="14" s="1"/>
  <c r="L11" i="14" a="1"/>
  <c r="L11" i="14"/>
  <c r="K11" i="14" a="1"/>
  <c r="K11" i="14"/>
  <c r="J11" i="14" a="1"/>
  <c r="J11" i="14"/>
  <c r="I11" i="14" a="1"/>
  <c r="I11" i="14"/>
  <c r="H11" i="14" a="1"/>
  <c r="H11" i="14" s="1"/>
  <c r="G11" i="14" a="1"/>
  <c r="G11" i="14"/>
  <c r="F11" i="14" a="1"/>
  <c r="F11" i="14"/>
  <c r="E11" i="14" a="1"/>
  <c r="E11" i="14"/>
  <c r="D11" i="14" a="1"/>
  <c r="D11" i="14"/>
  <c r="C11" i="14"/>
  <c r="AA10" i="14" a="1"/>
  <c r="AA10" i="14"/>
  <c r="Z10" i="14" a="1"/>
  <c r="Z10" i="14" s="1"/>
  <c r="Y10" i="14" a="1"/>
  <c r="Y10" i="14" s="1"/>
  <c r="X10" i="14" a="1"/>
  <c r="X10" i="14" s="1"/>
  <c r="W10" i="14" a="1"/>
  <c r="W10" i="14" s="1"/>
  <c r="V10" i="14" a="1"/>
  <c r="V10" i="14"/>
  <c r="U10" i="14" a="1"/>
  <c r="U10" i="14" s="1"/>
  <c r="T10" i="14" a="1"/>
  <c r="T10" i="14" s="1"/>
  <c r="S10" i="14" a="1"/>
  <c r="S10" i="14" s="1"/>
  <c r="R10" i="14" a="1"/>
  <c r="R10" i="14" s="1"/>
  <c r="Q10" i="14" a="1"/>
  <c r="Q10" i="14"/>
  <c r="P10" i="14" a="1"/>
  <c r="P10" i="14" s="1"/>
  <c r="O10" i="14" a="1"/>
  <c r="O10" i="14" s="1"/>
  <c r="N10" i="14" a="1"/>
  <c r="N10" i="14" s="1"/>
  <c r="M10" i="14" a="1"/>
  <c r="M10" i="14" s="1"/>
  <c r="L10" i="14" a="1"/>
  <c r="L10" i="14"/>
  <c r="K10" i="14" a="1"/>
  <c r="K10" i="14" s="1"/>
  <c r="J10" i="14" a="1"/>
  <c r="J10" i="14" s="1"/>
  <c r="I10" i="14" a="1"/>
  <c r="I10" i="14" s="1"/>
  <c r="H10" i="14" a="1"/>
  <c r="H10" i="14" s="1"/>
  <c r="G10" i="14" a="1"/>
  <c r="G10" i="14"/>
  <c r="F10" i="14" a="1"/>
  <c r="F10" i="14" s="1"/>
  <c r="E10" i="14" a="1"/>
  <c r="E10" i="14" s="1"/>
  <c r="D10" i="14" a="1"/>
  <c r="D10" i="14" s="1"/>
  <c r="C10" i="14"/>
  <c r="AA9" i="14" a="1"/>
  <c r="AA9" i="14" s="1"/>
  <c r="Z9" i="14" a="1"/>
  <c r="Z9" i="14"/>
  <c r="Y9" i="14" a="1"/>
  <c r="Y9" i="14"/>
  <c r="X9" i="14" a="1"/>
  <c r="X9" i="14"/>
  <c r="W9" i="14" a="1"/>
  <c r="W9" i="14"/>
  <c r="V9" i="14" a="1"/>
  <c r="V9" i="14" s="1"/>
  <c r="U9" i="14" a="1"/>
  <c r="U9" i="14"/>
  <c r="T9" i="14" a="1"/>
  <c r="T9" i="14"/>
  <c r="S9" i="14" a="1"/>
  <c r="S9" i="14"/>
  <c r="R9" i="14" a="1"/>
  <c r="R9" i="14"/>
  <c r="Q9" i="14" a="1"/>
  <c r="Q9" i="14" s="1"/>
  <c r="P9" i="14" a="1"/>
  <c r="P9" i="14"/>
  <c r="O9" i="14" a="1"/>
  <c r="O9" i="14"/>
  <c r="N9" i="14" a="1"/>
  <c r="N9" i="14"/>
  <c r="M9" i="14" a="1"/>
  <c r="M9" i="14"/>
  <c r="L9" i="14" a="1"/>
  <c r="L9" i="14" s="1"/>
  <c r="K9" i="14" a="1"/>
  <c r="K9" i="14"/>
  <c r="J9" i="14" a="1"/>
  <c r="J9" i="14"/>
  <c r="I9" i="14" a="1"/>
  <c r="I9" i="14"/>
  <c r="H9" i="14" a="1"/>
  <c r="H9" i="14"/>
  <c r="G9" i="14" a="1"/>
  <c r="G9" i="14" s="1"/>
  <c r="F9" i="14" a="1"/>
  <c r="F9" i="14" s="1"/>
  <c r="E9" i="14" a="1"/>
  <c r="E9" i="14"/>
  <c r="D9" i="14" a="1"/>
  <c r="D9" i="14"/>
  <c r="C9" i="14"/>
  <c r="AA8" i="14" a="1"/>
  <c r="AA8" i="14" s="1"/>
  <c r="Z8" i="14" a="1"/>
  <c r="Z8" i="14" s="1"/>
  <c r="Y8" i="14" a="1"/>
  <c r="Y8" i="14" s="1"/>
  <c r="X8" i="14" a="1"/>
  <c r="X8" i="14" s="1"/>
  <c r="W8" i="14" a="1"/>
  <c r="W8" i="14" s="1"/>
  <c r="V8" i="14" a="1"/>
  <c r="V8" i="14" s="1"/>
  <c r="U8" i="14" a="1"/>
  <c r="U8" i="14" s="1"/>
  <c r="T8" i="14" a="1"/>
  <c r="T8" i="14" s="1"/>
  <c r="S8" i="14" a="1"/>
  <c r="S8" i="14" s="1"/>
  <c r="R8" i="14" a="1"/>
  <c r="R8" i="14" s="1"/>
  <c r="Q8" i="14" a="1"/>
  <c r="Q8" i="14" s="1"/>
  <c r="P8" i="14" a="1"/>
  <c r="P8" i="14" s="1"/>
  <c r="O8" i="14" a="1"/>
  <c r="O8" i="14" s="1"/>
  <c r="N8" i="14" a="1"/>
  <c r="N8" i="14" s="1"/>
  <c r="M8" i="14" a="1"/>
  <c r="M8" i="14" s="1"/>
  <c r="L8" i="14" a="1"/>
  <c r="L8" i="14" s="1"/>
  <c r="K8" i="14" a="1"/>
  <c r="K8" i="14" s="1"/>
  <c r="J8" i="14" a="1"/>
  <c r="J8" i="14" s="1"/>
  <c r="I8" i="14" a="1"/>
  <c r="I8" i="14" s="1"/>
  <c r="H8" i="14" a="1"/>
  <c r="H8" i="14" s="1"/>
  <c r="G8" i="14" a="1"/>
  <c r="G8" i="14" s="1"/>
  <c r="F8" i="14" a="1"/>
  <c r="F8" i="14" s="1"/>
  <c r="E8" i="14" a="1"/>
  <c r="E8" i="14" s="1"/>
  <c r="D8" i="14" a="1"/>
  <c r="D8" i="14" s="1"/>
  <c r="C8" i="14"/>
  <c r="AA5" i="14" a="1"/>
  <c r="AA5" i="14"/>
  <c r="Z5" i="14" a="1"/>
  <c r="Z5" i="14" s="1"/>
  <c r="Y5" i="14" a="1"/>
  <c r="Y5" i="14"/>
  <c r="X5" i="14" a="1"/>
  <c r="X5" i="14"/>
  <c r="W5" i="14" a="1"/>
  <c r="W5" i="14"/>
  <c r="V5" i="14" a="1"/>
  <c r="V5" i="14"/>
  <c r="U5" i="14" a="1"/>
  <c r="U5" i="14" s="1"/>
  <c r="T5" i="14" a="1"/>
  <c r="T5" i="14"/>
  <c r="S5" i="14" a="1"/>
  <c r="S5" i="14"/>
  <c r="R5" i="14" a="1"/>
  <c r="R5" i="14"/>
  <c r="Q5" i="14" a="1"/>
  <c r="Q5" i="14"/>
  <c r="P5" i="14" a="1"/>
  <c r="P5" i="14" s="1"/>
  <c r="O5" i="14" a="1"/>
  <c r="O5" i="14" s="1"/>
  <c r="N5" i="14" a="1"/>
  <c r="N5" i="14"/>
  <c r="M5" i="14" a="1"/>
  <c r="M5" i="14"/>
  <c r="L5" i="14" a="1"/>
  <c r="L5" i="14"/>
  <c r="K5" i="14" a="1"/>
  <c r="K5" i="14" s="1"/>
  <c r="J5" i="14" a="1"/>
  <c r="J5" i="14" s="1"/>
  <c r="I5" i="14" a="1"/>
  <c r="I5" i="14"/>
  <c r="H5" i="14" a="1"/>
  <c r="H5" i="14"/>
  <c r="G5" i="14" a="1"/>
  <c r="G5" i="14"/>
  <c r="F5" i="14" a="1"/>
  <c r="F5" i="14" s="1"/>
  <c r="E5" i="14" a="1"/>
  <c r="E5" i="14" s="1"/>
  <c r="D5" i="14" a="1"/>
  <c r="D5" i="14"/>
  <c r="C5" i="14"/>
  <c r="AA4" i="14" a="1"/>
  <c r="AA4" i="14" s="1"/>
  <c r="Z4" i="14" a="1"/>
  <c r="Z4" i="14" s="1"/>
  <c r="Y4" i="14" a="1"/>
  <c r="Y4" i="14"/>
  <c r="X4" i="14" a="1"/>
  <c r="X4" i="14" s="1"/>
  <c r="W4" i="14" a="1"/>
  <c r="W4" i="14" s="1"/>
  <c r="V4" i="14" a="1"/>
  <c r="V4" i="14" s="1"/>
  <c r="U4" i="14" a="1"/>
  <c r="U4" i="14" s="1"/>
  <c r="T4" i="14" a="1"/>
  <c r="T4" i="14"/>
  <c r="S4" i="14" a="1"/>
  <c r="S4" i="14" s="1"/>
  <c r="R4" i="14" a="1"/>
  <c r="R4" i="14" s="1"/>
  <c r="Q4" i="14" a="1"/>
  <c r="Q4" i="14" s="1"/>
  <c r="P4" i="14" a="1"/>
  <c r="P4" i="14" s="1"/>
  <c r="O4" i="14" a="1"/>
  <c r="O4" i="14"/>
  <c r="N4" i="14" a="1"/>
  <c r="N4" i="14" s="1"/>
  <c r="M4" i="14" a="1"/>
  <c r="M4" i="14" s="1"/>
  <c r="L4" i="14" a="1"/>
  <c r="L4" i="14" s="1"/>
  <c r="K4" i="14" a="1"/>
  <c r="K4" i="14" s="1"/>
  <c r="J4" i="14" a="1"/>
  <c r="J4" i="14"/>
  <c r="I4" i="14" a="1"/>
  <c r="I4" i="14" s="1"/>
  <c r="H4" i="14" a="1"/>
  <c r="H4" i="14" s="1"/>
  <c r="G4" i="14" a="1"/>
  <c r="G4" i="14" s="1"/>
  <c r="F4" i="14" a="1"/>
  <c r="F4" i="14" s="1"/>
  <c r="E4" i="14" a="1"/>
  <c r="E4" i="14"/>
  <c r="D4" i="14" a="1"/>
  <c r="D4" i="14" s="1"/>
  <c r="C4" i="14"/>
  <c r="AA3" i="14" a="1"/>
  <c r="AA3" i="14"/>
  <c r="Z3" i="14" a="1"/>
  <c r="Z3" i="14"/>
  <c r="Y3" i="14" a="1"/>
  <c r="Y3" i="14" s="1"/>
  <c r="X3" i="14" a="1"/>
  <c r="X3" i="14" s="1"/>
  <c r="W3" i="14" a="1"/>
  <c r="W3" i="14"/>
  <c r="V3" i="14" a="1"/>
  <c r="V3" i="14"/>
  <c r="U3" i="14" a="1"/>
  <c r="U3" i="14"/>
  <c r="T3" i="14" a="1"/>
  <c r="T3" i="14" s="1"/>
  <c r="S3" i="14" a="1"/>
  <c r="S3" i="14" s="1"/>
  <c r="R3" i="14" a="1"/>
  <c r="R3" i="14"/>
  <c r="Q3" i="14" a="1"/>
  <c r="Q3" i="14"/>
  <c r="P3" i="14" a="1"/>
  <c r="P3" i="14"/>
  <c r="O3" i="14" a="1"/>
  <c r="O3" i="14" s="1"/>
  <c r="N3" i="14" a="1"/>
  <c r="N3" i="14" s="1"/>
  <c r="M3" i="14" a="1"/>
  <c r="M3" i="14"/>
  <c r="L3" i="14" a="1"/>
  <c r="L3" i="14"/>
  <c r="K3" i="14" a="1"/>
  <c r="K3" i="14"/>
  <c r="J3" i="14" a="1"/>
  <c r="J3" i="14" s="1"/>
  <c r="I3" i="14" a="1"/>
  <c r="I3" i="14" s="1"/>
  <c r="H3" i="14" a="1"/>
  <c r="H3" i="14"/>
  <c r="G3" i="14" a="1"/>
  <c r="G3" i="14"/>
  <c r="F3" i="14" a="1"/>
  <c r="F3" i="14"/>
  <c r="E3" i="14" a="1"/>
  <c r="E3" i="14" s="1"/>
  <c r="D3" i="14" a="1"/>
  <c r="D3" i="14" s="1"/>
  <c r="C3" i="14"/>
  <c r="K45" i="43" l="1"/>
  <c r="L45" i="43"/>
  <c r="K26" i="14" a="1"/>
  <c r="K26" i="14" s="1"/>
  <c r="V35" i="14" a="1"/>
  <c r="V35" i="14" s="1"/>
  <c r="L26" i="14" a="1"/>
  <c r="L26" i="14" s="1"/>
  <c r="L29" i="14" a="1"/>
  <c r="L29" i="14" s="1"/>
  <c r="D29" i="14" a="1"/>
  <c r="D29" i="14" s="1"/>
  <c r="D24" i="14" a="1"/>
  <c r="D24" i="14" s="1"/>
  <c r="N24" i="14" a="1"/>
  <c r="N24" i="14" s="1"/>
  <c r="N29" i="14" a="1"/>
  <c r="N29" i="14" s="1"/>
  <c r="D25" i="14" a="1"/>
  <c r="D25" i="14" s="1"/>
  <c r="N30" i="14" a="1"/>
  <c r="N30" i="14" s="1"/>
  <c r="D22" i="14" a="1"/>
  <c r="D22" i="14" s="1"/>
  <c r="D31" i="14" a="1"/>
  <c r="D31" i="14" s="1"/>
  <c r="N31" i="14" a="1"/>
  <c r="N31" i="14" s="1"/>
  <c r="D23" i="14" a="1"/>
  <c r="D23" i="14" s="1"/>
  <c r="L28" i="14" a="1"/>
  <c r="L28" i="14" s="1"/>
  <c r="X31" i="14" a="1"/>
  <c r="X31" i="14" s="1"/>
  <c r="N22" i="14" a="1"/>
  <c r="N22" i="14" s="1"/>
  <c r="AA22" i="14" a="1"/>
  <c r="AA22" i="14" s="1"/>
  <c r="H23" i="14" a="1"/>
  <c r="H23" i="14" s="1"/>
  <c r="Y24" i="14" a="1"/>
  <c r="Y24" i="14" s="1"/>
  <c r="Y26" i="14" a="1"/>
  <c r="Y26" i="14" s="1"/>
  <c r="I23" i="14" a="1"/>
  <c r="I23" i="14" s="1"/>
  <c r="K27" i="14" a="1"/>
  <c r="K27" i="14" s="1"/>
  <c r="S29" i="14" a="1"/>
  <c r="S29" i="14" s="1"/>
  <c r="N23" i="14" a="1"/>
  <c r="N23" i="14" s="1"/>
  <c r="L27" i="14" a="1"/>
  <c r="L27" i="14" s="1"/>
  <c r="D32" i="14" a="1"/>
  <c r="D32" i="14" s="1"/>
  <c r="O23" i="14" a="1"/>
  <c r="O23" i="14" s="1"/>
  <c r="N25" i="14" a="1"/>
  <c r="N25" i="14" s="1"/>
  <c r="V27" i="14" a="1"/>
  <c r="V27" i="14" s="1"/>
  <c r="N32" i="14" a="1"/>
  <c r="N32" i="14" s="1"/>
  <c r="I22" i="14" a="1"/>
  <c r="I22" i="14" s="1"/>
  <c r="Y23" i="14" a="1"/>
  <c r="Y23" i="14" s="1"/>
  <c r="X25" i="14" a="1"/>
  <c r="X25" i="14" s="1"/>
  <c r="D30" i="14" a="1"/>
  <c r="D30" i="14" s="1"/>
  <c r="Y32" i="14" a="1"/>
  <c r="Y32" i="14" s="1"/>
  <c r="W22" i="14" a="1"/>
  <c r="W22" i="14" s="1"/>
  <c r="R24" i="14" a="1"/>
  <c r="R24" i="14" s="1"/>
  <c r="Y25" i="14" a="1"/>
  <c r="Y25" i="14" s="1"/>
  <c r="Y31" i="14" a="1"/>
  <c r="Y31" i="14" s="1"/>
  <c r="R23" i="14" a="1"/>
  <c r="R23" i="14" s="1"/>
  <c r="W24" i="14" a="1"/>
  <c r="W24" i="14" s="1"/>
  <c r="V30" i="14" a="1"/>
  <c r="V30" i="14" s="1"/>
  <c r="V36" i="14" a="1"/>
  <c r="V36" i="14" s="1"/>
  <c r="X22" i="14" a="1"/>
  <c r="X22" i="14" s="1"/>
  <c r="X24" i="14" a="1"/>
  <c r="X24" i="14" s="1"/>
  <c r="U28" i="14" a="1"/>
  <c r="U28" i="14" s="1"/>
  <c r="V29" i="14" a="1"/>
  <c r="V29" i="14" s="1"/>
  <c r="W23" i="14" a="1"/>
  <c r="W23" i="14" s="1"/>
  <c r="R27" i="14" a="1"/>
  <c r="R27" i="14" s="1"/>
  <c r="W29" i="14" a="1"/>
  <c r="W29" i="14" s="1"/>
  <c r="W30" i="14" a="1"/>
  <c r="W30" i="14" s="1"/>
  <c r="X23" i="14" a="1"/>
  <c r="X23" i="14" s="1"/>
  <c r="U27" i="14" a="1"/>
  <c r="U27" i="14" s="1"/>
  <c r="V28" i="14" a="1"/>
  <c r="V28" i="14" s="1"/>
  <c r="X32" i="14" a="1"/>
  <c r="X32" i="14" s="1"/>
  <c r="X29" i="14" a="1"/>
  <c r="X29" i="14" s="1"/>
  <c r="X30" i="14" a="1"/>
  <c r="X30" i="14" s="1"/>
  <c r="U26" i="14" a="1"/>
  <c r="U26" i="14" s="1"/>
  <c r="W28" i="14" a="1"/>
  <c r="W28" i="14" s="1"/>
  <c r="Y33" i="14" a="1"/>
  <c r="Y33" i="14" s="1"/>
  <c r="W27" i="14" a="1"/>
  <c r="W27" i="14" s="1"/>
  <c r="V34" i="14" a="1"/>
  <c r="V34" i="14" s="1"/>
  <c r="V22" i="14" a="1"/>
  <c r="V22" i="14" s="1"/>
  <c r="V26" i="14" a="1"/>
  <c r="V26" i="14" s="1"/>
  <c r="G38" i="14" a="1"/>
  <c r="G38" i="14" s="1"/>
  <c r="G31" i="14" a="1"/>
  <c r="G31" i="14" s="1"/>
  <c r="G23" i="14" a="1"/>
  <c r="G23" i="14" s="1"/>
  <c r="G32" i="14" a="1"/>
  <c r="G32" i="14" s="1"/>
  <c r="G24" i="14" a="1"/>
  <c r="G24" i="14" s="1"/>
  <c r="G33" i="14" a="1"/>
  <c r="G33" i="14" s="1"/>
  <c r="G25" i="14" a="1"/>
  <c r="G25" i="14" s="1"/>
  <c r="G37" i="14" a="1"/>
  <c r="G37" i="14" s="1"/>
  <c r="Q38" i="14" a="1"/>
  <c r="Q38" i="14" s="1"/>
  <c r="Q31" i="14" a="1"/>
  <c r="Q31" i="14" s="1"/>
  <c r="Q23" i="14" a="1"/>
  <c r="Q23" i="14" s="1"/>
  <c r="Q32" i="14" a="1"/>
  <c r="Q32" i="14" s="1"/>
  <c r="Q24" i="14" a="1"/>
  <c r="Q24" i="14" s="1"/>
  <c r="Q33" i="14" a="1"/>
  <c r="Q33" i="14" s="1"/>
  <c r="Q25" i="14" a="1"/>
  <c r="Q25" i="14" s="1"/>
  <c r="Q37" i="14" a="1"/>
  <c r="Q37" i="14" s="1"/>
  <c r="AA38" i="14" a="1"/>
  <c r="AA38" i="14" s="1"/>
  <c r="AA31" i="14" a="1"/>
  <c r="AA31" i="14" s="1"/>
  <c r="AA23" i="14" a="1"/>
  <c r="AA23" i="14" s="1"/>
  <c r="AA32" i="14" a="1"/>
  <c r="AA32" i="14" s="1"/>
  <c r="AA24" i="14" a="1"/>
  <c r="AA24" i="14" s="1"/>
  <c r="AA33" i="14" a="1"/>
  <c r="AA33" i="14" s="1"/>
  <c r="AA25" i="14" a="1"/>
  <c r="AA25" i="14" s="1"/>
  <c r="AA37" i="14" a="1"/>
  <c r="AA37" i="14" s="1"/>
  <c r="S23" i="14" a="1"/>
  <c r="S23" i="14" s="1"/>
  <c r="F27" i="14" a="1"/>
  <c r="F27" i="14" s="1"/>
  <c r="M27" i="14" a="1"/>
  <c r="M27" i="14" s="1"/>
  <c r="G29" i="14" a="1"/>
  <c r="G29" i="14" s="1"/>
  <c r="O32" i="14" a="1"/>
  <c r="O32" i="14" s="1"/>
  <c r="E33" i="14" a="1"/>
  <c r="E33" i="14" s="1"/>
  <c r="P33" i="14" a="1"/>
  <c r="P33" i="14" s="1"/>
  <c r="F34" i="14" a="1"/>
  <c r="F34" i="14" s="1"/>
  <c r="Q34" i="14" a="1"/>
  <c r="Q34" i="14" s="1"/>
  <c r="H32" i="14" a="1"/>
  <c r="H32" i="14" s="1"/>
  <c r="H33" i="14" a="1"/>
  <c r="H33" i="14" s="1"/>
  <c r="H25" i="14" a="1"/>
  <c r="H25" i="14" s="1"/>
  <c r="H34" i="14" a="1"/>
  <c r="H34" i="14" s="1"/>
  <c r="H26" i="14" a="1"/>
  <c r="H26" i="14" s="1"/>
  <c r="H35" i="14" a="1"/>
  <c r="H35" i="14" s="1"/>
  <c r="H36" i="14" a="1"/>
  <c r="H36" i="14" s="1"/>
  <c r="H37" i="14" a="1"/>
  <c r="H37" i="14" s="1"/>
  <c r="H38" i="14" a="1"/>
  <c r="H38" i="14" s="1"/>
  <c r="H31" i="14" a="1"/>
  <c r="H31" i="14" s="1"/>
  <c r="R32" i="14" a="1"/>
  <c r="R32" i="14" s="1"/>
  <c r="R33" i="14" a="1"/>
  <c r="R33" i="14" s="1"/>
  <c r="R25" i="14" a="1"/>
  <c r="R25" i="14" s="1"/>
  <c r="R34" i="14" a="1"/>
  <c r="R34" i="14" s="1"/>
  <c r="R26" i="14" a="1"/>
  <c r="R26" i="14" s="1"/>
  <c r="R35" i="14" a="1"/>
  <c r="R35" i="14" s="1"/>
  <c r="R36" i="14" a="1"/>
  <c r="R36" i="14" s="1"/>
  <c r="R37" i="14" a="1"/>
  <c r="R37" i="14" s="1"/>
  <c r="R38" i="14" a="1"/>
  <c r="R38" i="14" s="1"/>
  <c r="R31" i="14" a="1"/>
  <c r="R31" i="14" s="1"/>
  <c r="L22" i="14" a="1"/>
  <c r="L22" i="14" s="1"/>
  <c r="S22" i="14" a="1"/>
  <c r="S22" i="14" s="1"/>
  <c r="M24" i="14" a="1"/>
  <c r="M24" i="14" s="1"/>
  <c r="T24" i="14" a="1"/>
  <c r="T24" i="14" s="1"/>
  <c r="E25" i="14" a="1"/>
  <c r="E25" i="14" s="1"/>
  <c r="U25" i="14" a="1"/>
  <c r="U25" i="14" s="1"/>
  <c r="F26" i="14" a="1"/>
  <c r="F26" i="14" s="1"/>
  <c r="O26" i="14" a="1"/>
  <c r="O26" i="14" s="1"/>
  <c r="G28" i="14" a="1"/>
  <c r="G28" i="14" s="1"/>
  <c r="P28" i="14" a="1"/>
  <c r="P28" i="14" s="1"/>
  <c r="H30" i="14" a="1"/>
  <c r="H30" i="14" s="1"/>
  <c r="Q30" i="14" a="1"/>
  <c r="Q30" i="14" s="1"/>
  <c r="G35" i="14" a="1"/>
  <c r="G35" i="14" s="1"/>
  <c r="I33" i="14" a="1"/>
  <c r="I33" i="14" s="1"/>
  <c r="I34" i="14" a="1"/>
  <c r="I34" i="14" s="1"/>
  <c r="I26" i="14" a="1"/>
  <c r="I26" i="14" s="1"/>
  <c r="I35" i="14" a="1"/>
  <c r="I35" i="14" s="1"/>
  <c r="I27" i="14" a="1"/>
  <c r="I27" i="14" s="1"/>
  <c r="I36" i="14" a="1"/>
  <c r="I36" i="14" s="1"/>
  <c r="I28" i="14" a="1"/>
  <c r="I28" i="14" s="1"/>
  <c r="I37" i="14" a="1"/>
  <c r="I37" i="14" s="1"/>
  <c r="I38" i="14" a="1"/>
  <c r="I38" i="14" s="1"/>
  <c r="S33" i="14" a="1"/>
  <c r="S33" i="14" s="1"/>
  <c r="S34" i="14" a="1"/>
  <c r="S34" i="14" s="1"/>
  <c r="S26" i="14" a="1"/>
  <c r="S26" i="14" s="1"/>
  <c r="S35" i="14" a="1"/>
  <c r="S35" i="14" s="1"/>
  <c r="S27" i="14" a="1"/>
  <c r="S27" i="14" s="1"/>
  <c r="S36" i="14" a="1"/>
  <c r="S36" i="14" s="1"/>
  <c r="S28" i="14" a="1"/>
  <c r="S28" i="14" s="1"/>
  <c r="S37" i="14" a="1"/>
  <c r="S37" i="14" s="1"/>
  <c r="S38" i="14" a="1"/>
  <c r="S38" i="14" s="1"/>
  <c r="M23" i="14" a="1"/>
  <c r="M23" i="14" s="1"/>
  <c r="T23" i="14" a="1"/>
  <c r="T23" i="14" s="1"/>
  <c r="G27" i="14" a="1"/>
  <c r="G27" i="14" s="1"/>
  <c r="P27" i="14" a="1"/>
  <c r="P27" i="14" s="1"/>
  <c r="H29" i="14" a="1"/>
  <c r="H29" i="14" s="1"/>
  <c r="Q29" i="14" a="1"/>
  <c r="Q29" i="14" s="1"/>
  <c r="E32" i="14" a="1"/>
  <c r="E32" i="14" s="1"/>
  <c r="S32" i="14" a="1"/>
  <c r="S32" i="14" s="1"/>
  <c r="F33" i="14" a="1"/>
  <c r="F33" i="14" s="1"/>
  <c r="G34" i="14" a="1"/>
  <c r="G34" i="14" s="1"/>
  <c r="J34" i="14" a="1"/>
  <c r="J34" i="14" s="1"/>
  <c r="J35" i="14" a="1"/>
  <c r="J35" i="14" s="1"/>
  <c r="J27" i="14" a="1"/>
  <c r="J27" i="14" s="1"/>
  <c r="J36" i="14" a="1"/>
  <c r="J36" i="14" s="1"/>
  <c r="J28" i="14" a="1"/>
  <c r="J28" i="14" s="1"/>
  <c r="J37" i="14" a="1"/>
  <c r="J37" i="14" s="1"/>
  <c r="J29" i="14" a="1"/>
  <c r="J29" i="14" s="1"/>
  <c r="J38" i="14" a="1"/>
  <c r="J38" i="14" s="1"/>
  <c r="J30" i="14" a="1"/>
  <c r="J30" i="14" s="1"/>
  <c r="J22" i="14" a="1"/>
  <c r="J22" i="14" s="1"/>
  <c r="T34" i="14" a="1"/>
  <c r="T34" i="14" s="1"/>
  <c r="T35" i="14" a="1"/>
  <c r="T35" i="14" s="1"/>
  <c r="T27" i="14" a="1"/>
  <c r="T27" i="14" s="1"/>
  <c r="T36" i="14" a="1"/>
  <c r="T36" i="14" s="1"/>
  <c r="T28" i="14" a="1"/>
  <c r="T28" i="14" s="1"/>
  <c r="T37" i="14" a="1"/>
  <c r="T37" i="14" s="1"/>
  <c r="T29" i="14" a="1"/>
  <c r="T29" i="14" s="1"/>
  <c r="T38" i="14" a="1"/>
  <c r="T38" i="14" s="1"/>
  <c r="T30" i="14" a="1"/>
  <c r="T30" i="14" s="1"/>
  <c r="T22" i="14" a="1"/>
  <c r="T22" i="14" s="1"/>
  <c r="E24" i="14" a="1"/>
  <c r="E24" i="14" s="1"/>
  <c r="O25" i="14" a="1"/>
  <c r="O25" i="14" s="1"/>
  <c r="G26" i="14" a="1"/>
  <c r="G26" i="14" s="1"/>
  <c r="P26" i="14" a="1"/>
  <c r="P26" i="14" s="1"/>
  <c r="H28" i="14" a="1"/>
  <c r="H28" i="14" s="1"/>
  <c r="Q28" i="14" a="1"/>
  <c r="Q28" i="14" s="1"/>
  <c r="Z28" i="14" a="1"/>
  <c r="Z28" i="14" s="1"/>
  <c r="I30" i="14" a="1"/>
  <c r="I30" i="14" s="1"/>
  <c r="R30" i="14" a="1"/>
  <c r="R30" i="14" s="1"/>
  <c r="AA30" i="14" a="1"/>
  <c r="AA30" i="14" s="1"/>
  <c r="J31" i="14" a="1"/>
  <c r="J31" i="14" s="1"/>
  <c r="T31" i="14" a="1"/>
  <c r="T31" i="14" s="1"/>
  <c r="AA35" i="14" a="1"/>
  <c r="AA35" i="14" s="1"/>
  <c r="AA36" i="14" a="1"/>
  <c r="AA36" i="14" s="1"/>
  <c r="K36" i="14" a="1"/>
  <c r="K36" i="14" s="1"/>
  <c r="K37" i="14" a="1"/>
  <c r="K37" i="14" s="1"/>
  <c r="K29" i="14" a="1"/>
  <c r="K29" i="14" s="1"/>
  <c r="K38" i="14" a="1"/>
  <c r="K38" i="14" s="1"/>
  <c r="K30" i="14" a="1"/>
  <c r="K30" i="14" s="1"/>
  <c r="K22" i="14" a="1"/>
  <c r="K22" i="14" s="1"/>
  <c r="K31" i="14" a="1"/>
  <c r="K31" i="14" s="1"/>
  <c r="K23" i="14" a="1"/>
  <c r="K23" i="14" s="1"/>
  <c r="K32" i="14" a="1"/>
  <c r="K32" i="14" s="1"/>
  <c r="K24" i="14" a="1"/>
  <c r="K24" i="14" s="1"/>
  <c r="K35" i="14" a="1"/>
  <c r="K35" i="14" s="1"/>
  <c r="U36" i="14" a="1"/>
  <c r="U36" i="14" s="1"/>
  <c r="U37" i="14" a="1"/>
  <c r="U37" i="14" s="1"/>
  <c r="U29" i="14" a="1"/>
  <c r="U29" i="14" s="1"/>
  <c r="U38" i="14" a="1"/>
  <c r="U38" i="14" s="1"/>
  <c r="U30" i="14" a="1"/>
  <c r="U30" i="14" s="1"/>
  <c r="U22" i="14" a="1"/>
  <c r="U22" i="14" s="1"/>
  <c r="U31" i="14" a="1"/>
  <c r="U31" i="14" s="1"/>
  <c r="U23" i="14" a="1"/>
  <c r="U23" i="14" s="1"/>
  <c r="U32" i="14" a="1"/>
  <c r="U32" i="14" s="1"/>
  <c r="U24" i="14" a="1"/>
  <c r="U24" i="14" s="1"/>
  <c r="U35" i="14" a="1"/>
  <c r="U35" i="14" s="1"/>
  <c r="H27" i="14" a="1"/>
  <c r="H27" i="14" s="1"/>
  <c r="Q27" i="14" a="1"/>
  <c r="Q27" i="14" s="1"/>
  <c r="Z27" i="14" a="1"/>
  <c r="Z27" i="14" s="1"/>
  <c r="I29" i="14" a="1"/>
  <c r="I29" i="14" s="1"/>
  <c r="R29" i="14" a="1"/>
  <c r="R29" i="14" s="1"/>
  <c r="AA29" i="14" a="1"/>
  <c r="AA29" i="14" s="1"/>
  <c r="I32" i="14" a="1"/>
  <c r="I32" i="14" s="1"/>
  <c r="T32" i="14" a="1"/>
  <c r="T32" i="14" s="1"/>
  <c r="J33" i="14" a="1"/>
  <c r="J33" i="14" s="1"/>
  <c r="U33" i="14" a="1"/>
  <c r="U33" i="14" s="1"/>
  <c r="K34" i="14" a="1"/>
  <c r="K34" i="14" s="1"/>
  <c r="L38" i="14" a="1"/>
  <c r="L38" i="14" s="1"/>
  <c r="L31" i="14" a="1"/>
  <c r="L31" i="14" s="1"/>
  <c r="L23" i="14" a="1"/>
  <c r="L23" i="14" s="1"/>
  <c r="L32" i="14" a="1"/>
  <c r="L32" i="14" s="1"/>
  <c r="L24" i="14" a="1"/>
  <c r="L24" i="14" s="1"/>
  <c r="L33" i="14" a="1"/>
  <c r="L33" i="14" s="1"/>
  <c r="L25" i="14" a="1"/>
  <c r="L25" i="14" s="1"/>
  <c r="L37" i="14" a="1"/>
  <c r="L37" i="14" s="1"/>
  <c r="G22" i="14" a="1"/>
  <c r="G22" i="14" s="1"/>
  <c r="H24" i="14" a="1"/>
  <c r="H24" i="14" s="1"/>
  <c r="I25" i="14" a="1"/>
  <c r="I25" i="14" s="1"/>
  <c r="P25" i="14" a="1"/>
  <c r="P25" i="14" s="1"/>
  <c r="J26" i="14" a="1"/>
  <c r="J26" i="14" s="1"/>
  <c r="Q26" i="14" a="1"/>
  <c r="Q26" i="14" s="1"/>
  <c r="Z26" i="14" a="1"/>
  <c r="Z26" i="14" s="1"/>
  <c r="K28" i="14" a="1"/>
  <c r="K28" i="14" s="1"/>
  <c r="R28" i="14" a="1"/>
  <c r="R28" i="14" s="1"/>
  <c r="AA28" i="14" a="1"/>
  <c r="AA28" i="14" s="1"/>
  <c r="L30" i="14" a="1"/>
  <c r="L30" i="14" s="1"/>
  <c r="S30" i="14" a="1"/>
  <c r="S30" i="14" s="1"/>
  <c r="G36" i="14" a="1"/>
  <c r="G36" i="14" s="1"/>
  <c r="M32" i="14" a="1"/>
  <c r="M32" i="14" s="1"/>
  <c r="M33" i="14" a="1"/>
  <c r="M33" i="14" s="1"/>
  <c r="M25" i="14" a="1"/>
  <c r="M25" i="14" s="1"/>
  <c r="M34" i="14" a="1"/>
  <c r="M34" i="14" s="1"/>
  <c r="M26" i="14" a="1"/>
  <c r="M26" i="14" s="1"/>
  <c r="M35" i="14" a="1"/>
  <c r="M35" i="14" s="1"/>
  <c r="M36" i="14" a="1"/>
  <c r="M36" i="14" s="1"/>
  <c r="M37" i="14" a="1"/>
  <c r="M37" i="14" s="1"/>
  <c r="M38" i="14" a="1"/>
  <c r="M38" i="14" s="1"/>
  <c r="M31" i="14" a="1"/>
  <c r="M31" i="14" s="1"/>
  <c r="J32" i="14" a="1"/>
  <c r="J32" i="14" s="1"/>
  <c r="K33" i="14" a="1"/>
  <c r="K33" i="14" s="1"/>
  <c r="L34" i="14" a="1"/>
  <c r="L34" i="14" s="1"/>
  <c r="Z34" i="14" a="1"/>
  <c r="Z34" i="14" s="1"/>
  <c r="Q22" i="14" a="1"/>
  <c r="Q22" i="14" s="1"/>
  <c r="I24" i="14" a="1"/>
  <c r="I24" i="14" s="1"/>
  <c r="J25" i="14" a="1"/>
  <c r="J25" i="14" s="1"/>
  <c r="S25" i="14" a="1"/>
  <c r="S25" i="14" s="1"/>
  <c r="Z25" i="14" a="1"/>
  <c r="Z25" i="14" s="1"/>
  <c r="T26" i="14" a="1"/>
  <c r="T26" i="14" s="1"/>
  <c r="AA26" i="14" a="1"/>
  <c r="AA26" i="14" s="1"/>
  <c r="M30" i="14" a="1"/>
  <c r="M30" i="14" s="1"/>
  <c r="Q35" i="14" a="1"/>
  <c r="Q35" i="14" s="1"/>
  <c r="L36" i="14" a="1"/>
  <c r="L36" i="14" s="1"/>
  <c r="E34" i="14" a="1"/>
  <c r="E34" i="14" s="1"/>
  <c r="E35" i="14" a="1"/>
  <c r="E35" i="14" s="1"/>
  <c r="E27" i="14" a="1"/>
  <c r="E27" i="14" s="1"/>
  <c r="E36" i="14" a="1"/>
  <c r="E36" i="14" s="1"/>
  <c r="E28" i="14" a="1"/>
  <c r="E28" i="14" s="1"/>
  <c r="E37" i="14" a="1"/>
  <c r="E37" i="14" s="1"/>
  <c r="E29" i="14" a="1"/>
  <c r="E29" i="14" s="1"/>
  <c r="E38" i="14" a="1"/>
  <c r="E38" i="14" s="1"/>
  <c r="E30" i="14" a="1"/>
  <c r="E30" i="14" s="1"/>
  <c r="E22" i="14" a="1"/>
  <c r="E22" i="14" s="1"/>
  <c r="O34" i="14" a="1"/>
  <c r="O34" i="14" s="1"/>
  <c r="O35" i="14" a="1"/>
  <c r="O35" i="14" s="1"/>
  <c r="O27" i="14" a="1"/>
  <c r="O27" i="14" s="1"/>
  <c r="O36" i="14" a="1"/>
  <c r="O36" i="14" s="1"/>
  <c r="O28" i="14" a="1"/>
  <c r="O28" i="14" s="1"/>
  <c r="O37" i="14" a="1"/>
  <c r="O37" i="14" s="1"/>
  <c r="O29" i="14" a="1"/>
  <c r="O29" i="14" s="1"/>
  <c r="O38" i="14" a="1"/>
  <c r="O38" i="14" s="1"/>
  <c r="O30" i="14" a="1"/>
  <c r="O30" i="14" s="1"/>
  <c r="O22" i="14" a="1"/>
  <c r="O22" i="14" s="1"/>
  <c r="M29" i="14" a="1"/>
  <c r="M29" i="14" s="1"/>
  <c r="E31" i="14" a="1"/>
  <c r="E31" i="14" s="1"/>
  <c r="O31" i="14" a="1"/>
  <c r="O31" i="14" s="1"/>
  <c r="O33" i="14" a="1"/>
  <c r="O33" i="14" s="1"/>
  <c r="AA34" i="14" a="1"/>
  <c r="AA34" i="14" s="1"/>
  <c r="F36" i="14" a="1"/>
  <c r="F36" i="14" s="1"/>
  <c r="F37" i="14" a="1"/>
  <c r="F37" i="14" s="1"/>
  <c r="F29" i="14" a="1"/>
  <c r="F29" i="14" s="1"/>
  <c r="F38" i="14" a="1"/>
  <c r="F38" i="14" s="1"/>
  <c r="F30" i="14" a="1"/>
  <c r="F30" i="14" s="1"/>
  <c r="F22" i="14" a="1"/>
  <c r="F22" i="14" s="1"/>
  <c r="F31" i="14" a="1"/>
  <c r="F31" i="14" s="1"/>
  <c r="F23" i="14" a="1"/>
  <c r="F23" i="14" s="1"/>
  <c r="F32" i="14" a="1"/>
  <c r="F32" i="14" s="1"/>
  <c r="F24" i="14" a="1"/>
  <c r="F24" i="14" s="1"/>
  <c r="F35" i="14" a="1"/>
  <c r="F35" i="14" s="1"/>
  <c r="P36" i="14" a="1"/>
  <c r="P36" i="14" s="1"/>
  <c r="P37" i="14" a="1"/>
  <c r="P37" i="14" s="1"/>
  <c r="P29" i="14" a="1"/>
  <c r="P29" i="14" s="1"/>
  <c r="P38" i="14" a="1"/>
  <c r="P38" i="14" s="1"/>
  <c r="P30" i="14" a="1"/>
  <c r="P30" i="14" s="1"/>
  <c r="P22" i="14" a="1"/>
  <c r="P22" i="14" s="1"/>
  <c r="P31" i="14" a="1"/>
  <c r="P31" i="14" s="1"/>
  <c r="P23" i="14" a="1"/>
  <c r="P23" i="14" s="1"/>
  <c r="P32" i="14" a="1"/>
  <c r="P32" i="14" s="1"/>
  <c r="P24" i="14" a="1"/>
  <c r="P24" i="14" s="1"/>
  <c r="P35" i="14" a="1"/>
  <c r="P35" i="14" s="1"/>
  <c r="Z36" i="14" a="1"/>
  <c r="Z36" i="14" s="1"/>
  <c r="Z37" i="14" a="1"/>
  <c r="Z37" i="14" s="1"/>
  <c r="Z29" i="14" a="1"/>
  <c r="Z29" i="14" s="1"/>
  <c r="Z38" i="14" a="1"/>
  <c r="Z38" i="14" s="1"/>
  <c r="Z30" i="14" a="1"/>
  <c r="Z30" i="14" s="1"/>
  <c r="Z22" i="14" a="1"/>
  <c r="Z22" i="14" s="1"/>
  <c r="Z31" i="14" a="1"/>
  <c r="Z31" i="14" s="1"/>
  <c r="Z23" i="14" a="1"/>
  <c r="Z23" i="14" s="1"/>
  <c r="Z32" i="14" a="1"/>
  <c r="Z32" i="14" s="1"/>
  <c r="Z24" i="14" a="1"/>
  <c r="Z24" i="14" s="1"/>
  <c r="Z35" i="14" a="1"/>
  <c r="Z35" i="14" s="1"/>
  <c r="J24" i="14" a="1"/>
  <c r="J24" i="14" s="1"/>
  <c r="S24" i="14" a="1"/>
  <c r="S24" i="14" s="1"/>
  <c r="T25" i="14" a="1"/>
  <c r="T25" i="14" s="1"/>
  <c r="E26" i="14" a="1"/>
  <c r="E26" i="14" s="1"/>
  <c r="F28" i="14" a="1"/>
  <c r="F28" i="14" s="1"/>
  <c r="M28" i="14" a="1"/>
  <c r="M28" i="14" s="1"/>
  <c r="G30" i="14" a="1"/>
  <c r="G30" i="14" s="1"/>
  <c r="Q36" i="14" a="1"/>
  <c r="Q36" i="14" s="1"/>
  <c r="W31" i="14" a="1"/>
  <c r="W31" i="14" s="1"/>
  <c r="V37" i="14" a="1"/>
  <c r="V37" i="14" s="1"/>
  <c r="W38" i="14" a="1"/>
  <c r="W38" i="14" s="1"/>
  <c r="W37" i="14" a="1"/>
  <c r="W37" i="14" s="1"/>
  <c r="W36" i="14" a="1"/>
  <c r="W36" i="14" s="1"/>
  <c r="D38" i="14" a="1"/>
  <c r="D38" i="14" s="1"/>
  <c r="N38" i="14" a="1"/>
  <c r="N38" i="14" s="1"/>
  <c r="X38" i="14" a="1"/>
  <c r="X38" i="14" s="1"/>
  <c r="W35" i="14" a="1"/>
  <c r="W35" i="14" s="1"/>
  <c r="D37" i="14" a="1"/>
  <c r="D37" i="14" s="1"/>
  <c r="N37" i="14" a="1"/>
  <c r="N37" i="14" s="1"/>
  <c r="X37" i="14" a="1"/>
  <c r="X37" i="14" s="1"/>
  <c r="Y22" i="14" a="1"/>
  <c r="Y22" i="14" s="1"/>
  <c r="V25" i="14" a="1"/>
  <c r="V25" i="14" s="1"/>
  <c r="W26" i="14" a="1"/>
  <c r="W26" i="14" s="1"/>
  <c r="D28" i="14" a="1"/>
  <c r="D28" i="14" s="1"/>
  <c r="N28" i="14" a="1"/>
  <c r="N28" i="14" s="1"/>
  <c r="X28" i="14" a="1"/>
  <c r="X28" i="14" s="1"/>
  <c r="Y30" i="14" a="1"/>
  <c r="Y30" i="14" s="1"/>
  <c r="V33" i="14" a="1"/>
  <c r="V33" i="14" s="1"/>
  <c r="W34" i="14" a="1"/>
  <c r="W34" i="14" s="1"/>
  <c r="D36" i="14" a="1"/>
  <c r="D36" i="14" s="1"/>
  <c r="N36" i="14" a="1"/>
  <c r="N36" i="14" s="1"/>
  <c r="X36" i="14" a="1"/>
  <c r="X36" i="14" s="1"/>
  <c r="Y38" i="14" a="1"/>
  <c r="Y38" i="14" s="1"/>
  <c r="D27" i="14" a="1"/>
  <c r="D27" i="14" s="1"/>
  <c r="N27" i="14" a="1"/>
  <c r="N27" i="14" s="1"/>
  <c r="X27" i="14" a="1"/>
  <c r="X27" i="14" s="1"/>
  <c r="Y29" i="14" a="1"/>
  <c r="Y29" i="14" s="1"/>
  <c r="D35" i="14" a="1"/>
  <c r="D35" i="14" s="1"/>
  <c r="N35" i="14" a="1"/>
  <c r="N35" i="14" s="1"/>
  <c r="X35" i="14" a="1"/>
  <c r="X35" i="14" s="1"/>
  <c r="Y37" i="14" a="1"/>
  <c r="Y37" i="14" s="1"/>
  <c r="V24" i="14" a="1"/>
  <c r="V24" i="14" s="1"/>
  <c r="W25" i="14" a="1"/>
  <c r="W25" i="14" s="1"/>
  <c r="D26" i="14" a="1"/>
  <c r="D26" i="14" s="1"/>
  <c r="N26" i="14" a="1"/>
  <c r="N26" i="14" s="1"/>
  <c r="X26" i="14" a="1"/>
  <c r="X26" i="14" s="1"/>
  <c r="Y28" i="14" a="1"/>
  <c r="Y28" i="14" s="1"/>
  <c r="V32" i="14" a="1"/>
  <c r="V32" i="14" s="1"/>
  <c r="W33" i="14" a="1"/>
  <c r="W33" i="14" s="1"/>
  <c r="D34" i="14" a="1"/>
  <c r="D34" i="14" s="1"/>
  <c r="N34" i="14" a="1"/>
  <c r="N34" i="14" s="1"/>
  <c r="X34" i="14" a="1"/>
  <c r="X34" i="14" s="1"/>
  <c r="Y36" i="14" a="1"/>
  <c r="Y36" i="14" s="1"/>
  <c r="V23" i="14" a="1"/>
  <c r="V23" i="14" s="1"/>
  <c r="Y27" i="14" a="1"/>
  <c r="Y27" i="14" s="1"/>
  <c r="V31" i="14" a="1"/>
  <c r="V31" i="14" s="1"/>
  <c r="Y35" i="14" a="1"/>
  <c r="Y35" i="14" s="1"/>
  <c r="I14" i="30" l="1"/>
  <c r="Z14" i="30"/>
  <c r="J14" i="30"/>
  <c r="AB14" i="30"/>
  <c r="N13" i="44" l="1"/>
  <c r="D13" i="44"/>
  <c r="D10" i="44" s="1"/>
  <c r="K13" i="44"/>
  <c r="N10" i="44"/>
  <c r="AB47" i="30"/>
  <c r="P13" i="44"/>
  <c r="E10" i="43"/>
  <c r="E7" i="43" s="1"/>
  <c r="E13" i="44"/>
  <c r="E10" i="44" s="1"/>
  <c r="D10" i="43"/>
  <c r="D7" i="43" s="1"/>
  <c r="M10" i="43"/>
  <c r="M7" i="43" s="1"/>
  <c r="N10" i="43"/>
  <c r="N7" i="43" s="1"/>
  <c r="Z33" i="30"/>
  <c r="I19" i="30"/>
  <c r="I33" i="30" s="1"/>
  <c r="D60" i="44" l="1"/>
  <c r="D45" i="44" s="1"/>
  <c r="M32" i="43"/>
  <c r="M29" i="43" s="1"/>
  <c r="M43" i="43" s="1"/>
  <c r="N5" i="43" s="1"/>
  <c r="E5" i="43" s="1"/>
  <c r="N60" i="44"/>
  <c r="K10" i="44"/>
  <c r="O13" i="44"/>
  <c r="P10" i="44"/>
  <c r="O10" i="44" s="1"/>
  <c r="D32" i="43"/>
  <c r="D29" i="43" s="1"/>
  <c r="I47" i="30"/>
  <c r="Z47" i="30"/>
  <c r="K60" i="44" l="1"/>
  <c r="N45" i="44"/>
  <c r="M45" i="43"/>
  <c r="D43" i="43"/>
  <c r="N43" i="43"/>
  <c r="O5" i="43" s="1"/>
  <c r="J33" i="30"/>
  <c r="AC33" i="30"/>
  <c r="O32" i="43" l="1"/>
  <c r="O29" i="43" s="1"/>
  <c r="O43" i="43" s="1"/>
  <c r="P5" i="43" s="1"/>
  <c r="P43" i="43" s="1"/>
  <c r="Q5" i="43" s="1"/>
  <c r="Q60" i="44"/>
  <c r="E32" i="43"/>
  <c r="E29" i="43" s="1"/>
  <c r="E60" i="44"/>
  <c r="E45" i="44" s="1"/>
  <c r="K45" i="44"/>
  <c r="N71" i="44"/>
  <c r="AC47" i="30"/>
  <c r="N45" i="43"/>
  <c r="J47" i="30"/>
  <c r="O60" i="44" l="1"/>
  <c r="Q45" i="44"/>
  <c r="O45" i="44" s="1"/>
  <c r="P8" i="44"/>
  <c r="O8" i="44" s="1"/>
  <c r="D71" i="44"/>
  <c r="K71" i="44"/>
  <c r="O45" i="43"/>
  <c r="Q43" i="43"/>
  <c r="R5" i="43" s="1"/>
  <c r="P45" i="43"/>
  <c r="E8" i="44" l="1"/>
  <c r="P71" i="44"/>
  <c r="Q8" i="44" s="1"/>
  <c r="Q71" i="44" s="1"/>
  <c r="R8" i="44" s="1"/>
  <c r="R71" i="44" s="1"/>
  <c r="R43" i="43"/>
  <c r="S5" i="43" s="1"/>
  <c r="Q45" i="43"/>
  <c r="T8" i="44" l="1"/>
  <c r="S8" i="44" s="1"/>
  <c r="O71" i="44"/>
  <c r="R45" i="43"/>
  <c r="S43" i="43"/>
  <c r="T5" i="43" s="1"/>
  <c r="T71" i="44" l="1"/>
  <c r="U8" i="44" s="1"/>
  <c r="U71" i="44" s="1"/>
  <c r="V8" i="44" s="1"/>
  <c r="V71" i="44" s="1"/>
  <c r="S45" i="43"/>
  <c r="T43" i="43"/>
  <c r="U5" i="43" s="1"/>
  <c r="X8" i="44" l="1"/>
  <c r="W8" i="44" s="1"/>
  <c r="S71" i="44"/>
  <c r="T45" i="43"/>
  <c r="U43" i="43"/>
  <c r="V5" i="43" s="1"/>
  <c r="X71" i="44" l="1"/>
  <c r="Y8" i="44" s="1"/>
  <c r="Y71" i="44" s="1"/>
  <c r="Z8" i="44" s="1"/>
  <c r="Z71" i="44" s="1"/>
  <c r="V43" i="43"/>
  <c r="W5" i="43" s="1"/>
  <c r="U45" i="43"/>
  <c r="W71" i="44" l="1"/>
  <c r="AB8" i="44"/>
  <c r="AA8" i="44" s="1"/>
  <c r="V45" i="43"/>
  <c r="W43" i="43"/>
  <c r="X5" i="43" s="1"/>
  <c r="AB71" i="44" l="1"/>
  <c r="AC8" i="44" s="1"/>
  <c r="AC71" i="44" s="1"/>
  <c r="AD8" i="44" s="1"/>
  <c r="AD71" i="44" s="1"/>
  <c r="X43" i="43"/>
  <c r="Y5" i="43" s="1"/>
  <c r="W45" i="43"/>
  <c r="AA71" i="44" l="1"/>
  <c r="E71" i="44"/>
  <c r="AF8" i="44"/>
  <c r="AE8" i="44" s="1"/>
  <c r="Y43" i="43"/>
  <c r="Y45" i="43" s="1"/>
  <c r="X45" i="43"/>
  <c r="AF71" i="44" l="1"/>
  <c r="AG8" i="44" s="1"/>
  <c r="AG71" i="44" s="1"/>
  <c r="AH8" i="44" s="1"/>
  <c r="AH71" i="44" s="1"/>
  <c r="F8" i="44"/>
  <c r="Z5" i="43"/>
  <c r="E43" i="43"/>
  <c r="E45" i="43" s="1"/>
  <c r="AE71" i="44" l="1"/>
  <c r="AJ8" i="44"/>
  <c r="AI8" i="44" s="1"/>
  <c r="Z43" i="43"/>
  <c r="AA5" i="43" s="1"/>
  <c r="F5" i="43"/>
  <c r="AJ71" i="44" l="1"/>
  <c r="AK8" i="44" s="1"/>
  <c r="AK71" i="44" s="1"/>
  <c r="AL8" i="44" s="1"/>
  <c r="AL71" i="44" s="1"/>
  <c r="AA43" i="43"/>
  <c r="AB5" i="43" s="1"/>
  <c r="Z45" i="43"/>
  <c r="AN8" i="44" l="1"/>
  <c r="AM8" i="44" s="1"/>
  <c r="AI71" i="44"/>
  <c r="AA45" i="43"/>
  <c r="AB43" i="43"/>
  <c r="AC5" i="43" s="1"/>
  <c r="AN71" i="44" l="1"/>
  <c r="AO8" i="44" s="1"/>
  <c r="AO71" i="44" s="1"/>
  <c r="AP8" i="44" s="1"/>
  <c r="AP71" i="44" s="1"/>
  <c r="AB45" i="43"/>
  <c r="AC43" i="43"/>
  <c r="AD5" i="43" s="1"/>
  <c r="AR8" i="44" l="1"/>
  <c r="AQ8" i="44" s="1"/>
  <c r="AM71" i="44"/>
  <c r="AC45" i="43"/>
  <c r="AD43" i="43"/>
  <c r="AE5" i="43" s="1"/>
  <c r="AR71" i="44" l="1"/>
  <c r="AS8" i="44" s="1"/>
  <c r="AS71" i="44" s="1"/>
  <c r="AT8" i="44" s="1"/>
  <c r="AT71" i="44" s="1"/>
  <c r="AE43" i="43"/>
  <c r="AF5" i="43" s="1"/>
  <c r="AD45" i="43"/>
  <c r="AQ71" i="44" l="1"/>
  <c r="F71" i="44"/>
  <c r="AV8" i="44"/>
  <c r="AU8" i="44" s="1"/>
  <c r="AE45" i="43"/>
  <c r="AF43" i="43"/>
  <c r="AG5" i="43" s="1"/>
  <c r="AV71" i="44" l="1"/>
  <c r="AW8" i="44" s="1"/>
  <c r="AW71" i="44" s="1"/>
  <c r="AX8" i="44" s="1"/>
  <c r="AX71" i="44" s="1"/>
  <c r="G8" i="44"/>
  <c r="AF45" i="43"/>
  <c r="AG43" i="43"/>
  <c r="AH5" i="43" s="1"/>
  <c r="AZ8" i="44" l="1"/>
  <c r="AY8" i="44" s="1"/>
  <c r="AU71" i="44"/>
  <c r="AH43" i="43"/>
  <c r="AI5" i="43" s="1"/>
  <c r="AG45" i="43"/>
  <c r="AZ71" i="44" l="1"/>
  <c r="BA8" i="44" s="1"/>
  <c r="BA71" i="44" s="1"/>
  <c r="BB8" i="44" s="1"/>
  <c r="BB71" i="44" s="1"/>
  <c r="BD8" i="44" s="1"/>
  <c r="BC8" i="44" s="1"/>
  <c r="AH45" i="43"/>
  <c r="AI43" i="43"/>
  <c r="AJ5" i="43" s="1"/>
  <c r="AY71" i="44" l="1"/>
  <c r="BD71" i="44"/>
  <c r="BE8" i="44" s="1"/>
  <c r="BE71" i="44" s="1"/>
  <c r="BF8" i="44" s="1"/>
  <c r="AI45" i="43"/>
  <c r="AJ43" i="43"/>
  <c r="AK5" i="43" s="1"/>
  <c r="BF71" i="44" l="1"/>
  <c r="AK43" i="43"/>
  <c r="AJ45" i="43"/>
  <c r="BH8" i="44" l="1"/>
  <c r="BG8" i="44" s="1"/>
  <c r="BC71" i="44"/>
  <c r="F43" i="43"/>
  <c r="F45" i="43" s="1"/>
  <c r="AL5" i="43"/>
  <c r="AK45" i="43"/>
  <c r="BH71" i="44" l="1"/>
  <c r="BI8" i="44" s="1"/>
  <c r="BI71" i="44" s="1"/>
  <c r="BJ8" i="44" s="1"/>
  <c r="G5" i="43"/>
  <c r="AL43" i="43"/>
  <c r="AL45" i="43" s="1"/>
  <c r="BJ71" i="44" l="1"/>
  <c r="AM5" i="43"/>
  <c r="G71" i="44" l="1"/>
  <c r="BG71" i="44"/>
  <c r="AM43" i="43"/>
  <c r="AN5" i="43" s="1"/>
  <c r="AM45" i="43" l="1"/>
  <c r="AN43" i="43"/>
  <c r="AO5" i="43" s="1"/>
  <c r="AN45" i="43" l="1"/>
  <c r="AO43" i="43"/>
  <c r="AP5" i="43" s="1"/>
  <c r="AO45" i="43" l="1"/>
  <c r="AP43" i="43"/>
  <c r="AQ5" i="43" s="1"/>
  <c r="AP45" i="43" l="1"/>
  <c r="AQ43" i="43"/>
  <c r="AR5" i="43" s="1"/>
  <c r="AQ45" i="43" l="1"/>
  <c r="AR43" i="43"/>
  <c r="AS5" i="43" s="1"/>
  <c r="AR45" i="43" l="1"/>
  <c r="AS43" i="43"/>
  <c r="AT5" i="43" s="1"/>
  <c r="AS45" i="43" l="1"/>
  <c r="AT43" i="43"/>
  <c r="AU5" i="43" s="1"/>
  <c r="AT45" i="43" l="1"/>
  <c r="AU43" i="43"/>
  <c r="AV5" i="43" s="1"/>
  <c r="AU45" i="43" l="1"/>
  <c r="AV43" i="43"/>
  <c r="AW5" i="43" s="1"/>
  <c r="AW43" i="43" s="1"/>
  <c r="AV45" i="43" l="1"/>
  <c r="AW45" i="43"/>
  <c r="G43" i="43"/>
  <c r="G45" i="4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<sst xmlns="http://schemas.openxmlformats.org/spreadsheetml/2006/main" count="1289" uniqueCount="476">
  <si>
    <t>Cash BOP</t>
  </si>
  <si>
    <t>Revenue</t>
  </si>
  <si>
    <t>Other incomes</t>
  </si>
  <si>
    <t>Overhead Costs</t>
  </si>
  <si>
    <t>of which pro rata for</t>
  </si>
  <si>
    <t>Overhead Investments</t>
  </si>
  <si>
    <t>Product Costs</t>
  </si>
  <si>
    <t>Product Investments</t>
  </si>
  <si>
    <t>Cash EOP</t>
  </si>
  <si>
    <t>Netto Cash Veränderung</t>
  </si>
  <si>
    <t>Runway (months, at current net cash burnrate) (EOP)</t>
  </si>
  <si>
    <t>Operating Costs</t>
  </si>
  <si>
    <t>Projections (yearly)</t>
  </si>
  <si>
    <t>Projections (monthly)</t>
  </si>
  <si>
    <t>Cost</t>
  </si>
  <si>
    <t>Cost Type</t>
  </si>
  <si>
    <t>Description</t>
  </si>
  <si>
    <t>Tax</t>
  </si>
  <si>
    <t>Marketing &amp; PR</t>
  </si>
  <si>
    <t>Marketing Agency</t>
  </si>
  <si>
    <t>variable-variable</t>
  </si>
  <si>
    <t>Content Marketing</t>
  </si>
  <si>
    <t>Messe- und Eventteilnahmen</t>
  </si>
  <si>
    <t>Marketing Materialien</t>
  </si>
  <si>
    <t>Partnerschaften, Kooperationen, Sponsoring</t>
  </si>
  <si>
    <t xml:space="preserve">DLD Dinner </t>
  </si>
  <si>
    <t>Munich Security Breakfast 2025</t>
  </si>
  <si>
    <t>Def Tech Regular</t>
  </si>
  <si>
    <t>Legal Fees</t>
  </si>
  <si>
    <t>Lawyers</t>
  </si>
  <si>
    <t>Notar</t>
  </si>
  <si>
    <t>Gewerbeanmeldung</t>
  </si>
  <si>
    <t>Handelsregister / Amtsgericht</t>
  </si>
  <si>
    <t>Insurance</t>
  </si>
  <si>
    <t>Betriebshaftpflicht Debeka</t>
  </si>
  <si>
    <t>fixed-fixed</t>
  </si>
  <si>
    <t/>
  </si>
  <si>
    <t>Cyberversicherung Gothaer</t>
  </si>
  <si>
    <t>Vermögensschadenshaftpflicht Gothaer</t>
  </si>
  <si>
    <t>Accounting / Tax / Banking</t>
  </si>
  <si>
    <t>Lohnbuchhaltung</t>
  </si>
  <si>
    <t>fixed-variable</t>
  </si>
  <si>
    <t>Allgemeine Steuerberatung</t>
  </si>
  <si>
    <t>Jahresabschluss</t>
  </si>
  <si>
    <t>Kontogebühren Qonto</t>
  </si>
  <si>
    <t>Lippold von Oldershausen allg.</t>
  </si>
  <si>
    <t>LvO Bahncard</t>
  </si>
  <si>
    <t>Felix Kästner</t>
  </si>
  <si>
    <t>Übernahme Reise/Übernachtungskosten externe</t>
  </si>
  <si>
    <t>Software</t>
  </si>
  <si>
    <t>Domains (Strato)</t>
  </si>
  <si>
    <t>Microsoft Office 365</t>
  </si>
  <si>
    <t>Odoo</t>
  </si>
  <si>
    <t>-</t>
  </si>
  <si>
    <t>Hubspot</t>
  </si>
  <si>
    <t>WIX</t>
  </si>
  <si>
    <t>Typeform</t>
  </si>
  <si>
    <t>Substack</t>
  </si>
  <si>
    <t>Airtable</t>
  </si>
  <si>
    <t>Stripe</t>
  </si>
  <si>
    <t>Adobe Acrobat Reader</t>
  </si>
  <si>
    <t>Formidable Forms</t>
  </si>
  <si>
    <t>Envato</t>
  </si>
  <si>
    <t>Sevdesk</t>
  </si>
  <si>
    <t>Phone / Internet</t>
  </si>
  <si>
    <t>Rent / Infrastructure</t>
  </si>
  <si>
    <t>Miete Maximilianstrasse</t>
  </si>
  <si>
    <t>Miete Werk1 Office</t>
  </si>
  <si>
    <t>Miete Container Erding</t>
  </si>
  <si>
    <t>Büromaterialien</t>
  </si>
  <si>
    <t>Umzugskosten (Transporter, Nachsendeauftrag)</t>
  </si>
  <si>
    <t>Flat Berlin</t>
  </si>
  <si>
    <t>Freelancer</t>
  </si>
  <si>
    <t xml:space="preserve">Felix Kästner </t>
  </si>
  <si>
    <t>Nicolai Bodenstein</t>
  </si>
  <si>
    <t xml:space="preserve">Tobias Kempermann </t>
  </si>
  <si>
    <t>Jonas Singer</t>
  </si>
  <si>
    <t>Marie von Alvensleben</t>
  </si>
  <si>
    <t>Linus Prien</t>
  </si>
  <si>
    <t>Henrik Steffens</t>
  </si>
  <si>
    <t>Arne Eilers</t>
  </si>
  <si>
    <t>Budget Freelancer</t>
  </si>
  <si>
    <t>Anna Hacke</t>
  </si>
  <si>
    <t>Team Events</t>
  </si>
  <si>
    <t>Gäste</t>
  </si>
  <si>
    <t>Getränke/Snacks Büro</t>
  </si>
  <si>
    <t>SUM</t>
  </si>
  <si>
    <t>Personal Costs</t>
  </si>
  <si>
    <t>Start</t>
  </si>
  <si>
    <t>End</t>
  </si>
  <si>
    <t>Salary</t>
  </si>
  <si>
    <t>Social Sec</t>
  </si>
  <si>
    <t>FTE</t>
  </si>
  <si>
    <t>Salary Costs Total (year)</t>
  </si>
  <si>
    <t>% P1 CM</t>
  </si>
  <si>
    <t>% P2 DE</t>
  </si>
  <si>
    <t>% P3 MSF</t>
  </si>
  <si>
    <t>% P4 RH</t>
  </si>
  <si>
    <t>% P5 IP</t>
  </si>
  <si>
    <t>Management</t>
  </si>
  <si>
    <t>(Co-Founder) Lippold von Oldershausen</t>
  </si>
  <si>
    <t>(Co-Founder) Felix Kästner</t>
  </si>
  <si>
    <t>(Co-Founder) tbd</t>
  </si>
  <si>
    <t>Full-Time Employees</t>
  </si>
  <si>
    <t>FTE (Marketing)</t>
  </si>
  <si>
    <t>FTE (Operations)</t>
  </si>
  <si>
    <t>FTE (Developer)</t>
  </si>
  <si>
    <t>FTE (Technical)</t>
  </si>
  <si>
    <t>Working Students / Mini Jobs</t>
  </si>
  <si>
    <t>(WS Ops) Leonard von Sandrart</t>
  </si>
  <si>
    <t>(WS Ops) David Prien</t>
  </si>
  <si>
    <t>(WS Ops) Leopold Hausmann</t>
  </si>
  <si>
    <t>(WS Militär) Franz Wartenhorst</t>
  </si>
  <si>
    <t>(WS Event) Cäcelie von Galen</t>
  </si>
  <si>
    <t>(WS) Event</t>
  </si>
  <si>
    <t>(WS) Startup Program</t>
  </si>
  <si>
    <t>(WS) Operations</t>
  </si>
  <si>
    <t>(Minijob) Henrik Aikens</t>
  </si>
  <si>
    <t>(Minijob) Heidi Keller</t>
  </si>
  <si>
    <t>(Teilzeit) Anna zu Guttenberg</t>
  </si>
  <si>
    <t>Invest</t>
  </si>
  <si>
    <t>Investments</t>
  </si>
  <si>
    <t>Laptops</t>
  </si>
  <si>
    <t>Laptop Felix Kästner</t>
  </si>
  <si>
    <t>Laptop Lippold von Oldershausen</t>
  </si>
  <si>
    <t>Laptops FTEs</t>
  </si>
  <si>
    <t>Iphones</t>
  </si>
  <si>
    <t>Iphone Lippold von Oldershausen</t>
  </si>
  <si>
    <t>Iphone Felix Kästner</t>
  </si>
  <si>
    <t>Airpods Lippold von Oldershausen</t>
  </si>
  <si>
    <t>Stühle Werk1</t>
  </si>
  <si>
    <t>Tisch Werk 1</t>
  </si>
  <si>
    <t>Bildschirm 1 Werk 1</t>
  </si>
  <si>
    <t>Bildschirm 2 Werk 1</t>
  </si>
  <si>
    <t>TV Werk1</t>
  </si>
  <si>
    <t>TV Kamera System</t>
  </si>
  <si>
    <t>Sideboard Werk 1</t>
  </si>
  <si>
    <t>Drucker</t>
  </si>
  <si>
    <t>Server (2x redundanter Setup)</t>
  </si>
  <si>
    <t>Storage System (z.B. NAS/SAN)</t>
  </si>
  <si>
    <t>Netzwerk (Switches, Firewall etc.)</t>
  </si>
  <si>
    <t>USV, Stromsicherung, Kühlung</t>
  </si>
  <si>
    <t>Softwarelizenzen</t>
  </si>
  <si>
    <t>Einrichtung &amp; Basis Konfiguration</t>
  </si>
  <si>
    <t>Financing</t>
  </si>
  <si>
    <t>Type</t>
  </si>
  <si>
    <t>Amount</t>
  </si>
  <si>
    <t>Interest</t>
  </si>
  <si>
    <t>Stammeinlage</t>
  </si>
  <si>
    <t>CLA Lakestar</t>
  </si>
  <si>
    <t>CLA Lakestar 10/2024</t>
  </si>
  <si>
    <t>Werk1 Office</t>
  </si>
  <si>
    <t>Subsidies</t>
  </si>
  <si>
    <t>4 FTE ab 01/2026</t>
  </si>
  <si>
    <t>User Numbers</t>
  </si>
  <si>
    <t>% SOM GER</t>
  </si>
  <si>
    <t>% SOM EU</t>
  </si>
  <si>
    <t>Free User</t>
  </si>
  <si>
    <t>Cadett - Individuals</t>
  </si>
  <si>
    <t>Comrade - Startups</t>
  </si>
  <si>
    <t>Avantgarde - Corporates</t>
  </si>
  <si>
    <t>Revenue Projections 2025 - 2035 BASED on Comility (Club) SOM</t>
  </si>
  <si>
    <t>Subscription Revenue</t>
  </si>
  <si>
    <t>Price</t>
  </si>
  <si>
    <t>per user / year</t>
  </si>
  <si>
    <t>Cadett</t>
  </si>
  <si>
    <t>Comrade</t>
  </si>
  <si>
    <t>Avantgarde</t>
  </si>
  <si>
    <t>Summe</t>
  </si>
  <si>
    <t>Add-on Revenue</t>
  </si>
  <si>
    <t>Individual Offerings</t>
  </si>
  <si>
    <t>for 10% of all Avantgarde / year</t>
  </si>
  <si>
    <t>Revenue Overall</t>
  </si>
  <si>
    <t>Income</t>
  </si>
  <si>
    <t>Projections</t>
  </si>
  <si>
    <t>2025 (est)</t>
  </si>
  <si>
    <t>2026 (est)</t>
  </si>
  <si>
    <t>2027 (est)</t>
  </si>
  <si>
    <t>Subscriptions</t>
  </si>
  <si>
    <t>Add-ons</t>
  </si>
  <si>
    <t>Costs</t>
  </si>
  <si>
    <t>Initial Setup</t>
  </si>
  <si>
    <t>Regulary Costs</t>
  </si>
  <si>
    <t>Content Provider</t>
  </si>
  <si>
    <t>Events 100 Pax</t>
  </si>
  <si>
    <t>Events 50 Pax</t>
  </si>
  <si>
    <t>Masterclasses</t>
  </si>
  <si>
    <t>Workshops</t>
  </si>
  <si>
    <t>Mentoring Budget</t>
  </si>
  <si>
    <t>Personell Costs</t>
  </si>
  <si>
    <t>FTE 3 Community (60,000+12,000 Soc.; from 01/2026)</t>
  </si>
  <si>
    <t>FTE 4 Community (60,000+12,000 Soc.; from 01/2026)</t>
  </si>
  <si>
    <t>Travel Expenses</t>
  </si>
  <si>
    <t>Marketing Materials</t>
  </si>
  <si>
    <t>Capacity / Units available</t>
  </si>
  <si>
    <t>Sum</t>
  </si>
  <si>
    <t>Pieces</t>
  </si>
  <si>
    <t>Startup Tickets</t>
  </si>
  <si>
    <t>Expert and Mentoring Budget</t>
  </si>
  <si>
    <t>Profit-Loss-Calculation</t>
  </si>
  <si>
    <t>Sponsoring</t>
  </si>
  <si>
    <t>Main Sponsor</t>
  </si>
  <si>
    <t>Panel Sponsor</t>
  </si>
  <si>
    <t>Table (8 Seats)</t>
  </si>
  <si>
    <t>Ticket Sales</t>
  </si>
  <si>
    <t>Sum (per month)</t>
  </si>
  <si>
    <t>Rent Hofbräuhaus</t>
  </si>
  <si>
    <t>Stage Equipment</t>
  </si>
  <si>
    <t>Catering</t>
  </si>
  <si>
    <t>External Short-term staff</t>
  </si>
  <si>
    <t>Media</t>
  </si>
  <si>
    <t>Print</t>
  </si>
  <si>
    <t>Intro Video</t>
  </si>
  <si>
    <t>Coverage</t>
  </si>
  <si>
    <t>Product Line</t>
  </si>
  <si>
    <t>per month</t>
  </si>
  <si>
    <t>12 month period</t>
  </si>
  <si>
    <t>Maintenance and equipment (one-off costs)</t>
  </si>
  <si>
    <t>P/L Calculation</t>
  </si>
  <si>
    <t>Description: Step 1 Markthalle, Step 2 1.OG Büroanmietung 1.OG</t>
  </si>
  <si>
    <t>Income (per month)</t>
  </si>
  <si>
    <t>12 months period</t>
  </si>
  <si>
    <t>Floor</t>
  </si>
  <si>
    <t>Room Name</t>
  </si>
  <si>
    <t>Units avail.</t>
  </si>
  <si>
    <t>EG</t>
  </si>
  <si>
    <t>Kleine Markthalle</t>
  </si>
  <si>
    <t>Co-Working (16 desks in total available, Utilization 100%)</t>
  </si>
  <si>
    <t>1 Events/Month</t>
  </si>
  <si>
    <t>1.OG</t>
  </si>
  <si>
    <t>Gründerzentrum</t>
  </si>
  <si>
    <t>72 Work Seats (21x3; 1x1;4x2) (with 5FTE/Startup = 14 Startups)</t>
  </si>
  <si>
    <t>Cost (per month)</t>
  </si>
  <si>
    <t>Usage</t>
  </si>
  <si>
    <t>Square meters (sqm)</t>
  </si>
  <si>
    <t>Price per sqm (per month)</t>
  </si>
  <si>
    <t>Rent executed</t>
  </si>
  <si>
    <t>Markthalle</t>
  </si>
  <si>
    <t>Community, Coworking, Conference, Event- und Clubfläche</t>
  </si>
  <si>
    <t>as of Jan 2026</t>
  </si>
  <si>
    <t>as of Jan 2027</t>
  </si>
  <si>
    <t>Startup Offices</t>
  </si>
  <si>
    <t>Equipment</t>
  </si>
  <si>
    <t>Flatrate for basis equipment for 3 years</t>
  </si>
  <si>
    <t>Description: Hangar Erding</t>
  </si>
  <si>
    <t>Halle / Hangar</t>
  </si>
  <si>
    <t>Community, Coworking, Showcasing</t>
  </si>
  <si>
    <t>IT-Infrastruktur, Rechenkapazitäten on-premise</t>
  </si>
  <si>
    <t>Description: Co-Working Space Hamburg</t>
  </si>
  <si>
    <t>Co-Working Space Office 2</t>
  </si>
  <si>
    <t>Co-Working Startups; 6 seats</t>
  </si>
  <si>
    <t>Co-Working Space Office 3</t>
  </si>
  <si>
    <t>Co-Working Space Office 1</t>
  </si>
  <si>
    <t>Team Work Seats</t>
  </si>
  <si>
    <t>as of Sep 2026</t>
  </si>
  <si>
    <t>Co-Working Startups</t>
  </si>
  <si>
    <t>Desks, Chairs, Equipment</t>
  </si>
  <si>
    <t xml:space="preserve">P4.4 Resilience House Hamburg Werft </t>
  </si>
  <si>
    <t>Description: Hangar Werft Hamburg / Lürsen</t>
  </si>
  <si>
    <t>Individual Packages Startups</t>
  </si>
  <si>
    <t>MSF 2025 Startup Tickets</t>
  </si>
  <si>
    <t>Individual Packages Corporates</t>
  </si>
  <si>
    <t>Circus Group</t>
  </si>
  <si>
    <t>ARX Lüneburg Security Lunch</t>
  </si>
  <si>
    <t>Cap Table</t>
  </si>
  <si>
    <t>Date:</t>
  </si>
  <si>
    <t>Company:</t>
  </si>
  <si>
    <t>BaseD GmbH</t>
  </si>
  <si>
    <t>No of Shares</t>
  </si>
  <si>
    <t>Shareholder</t>
  </si>
  <si>
    <t>Nominal amount per share in €</t>
  </si>
  <si>
    <t>Sum of nominal ammounts in €</t>
  </si>
  <si>
    <t>Shareholding per share in %</t>
  </si>
  <si>
    <t>Total shareholding of the shareholder in %</t>
  </si>
  <si>
    <t>1 - 13,622</t>
  </si>
  <si>
    <t>Comility UG; Managing Director: Lippold von Oldershausen</t>
  </si>
  <si>
    <t>1.00</t>
  </si>
  <si>
    <t>13,622.00</t>
  </si>
  <si>
    <t>0.004</t>
  </si>
  <si>
    <t>54.49</t>
  </si>
  <si>
    <t>13,623 - 25,000</t>
  </si>
  <si>
    <t>K Ventures UG; Managing Director: Felix Kästner</t>
  </si>
  <si>
    <t>11,378.00</t>
  </si>
  <si>
    <t>45.51</t>
  </si>
  <si>
    <t>Share Capital</t>
  </si>
  <si>
    <t>25,000.00</t>
  </si>
  <si>
    <t>BOP</t>
  </si>
  <si>
    <t>EOP</t>
  </si>
  <si>
    <t>Plan</t>
  </si>
  <si>
    <t>C0</t>
  </si>
  <si>
    <t>Operating Cost (excl. Personnel)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</si>
  <si>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</si>
  <si>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</si>
  <si>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</si>
  <si>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</si>
  <si>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</si>
  <si>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</si>
  <si>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</si>
  <si>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</si>
  <si>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</si>
  <si>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R0</t>
  </si>
  <si>
    <t>LC3</t>
  </si>
  <si>
    <t>Zinsen</t>
  </si>
  <si>
    <t>P1</t>
  </si>
  <si>
    <t>P2</t>
  </si>
  <si>
    <t>P3</t>
  </si>
  <si>
    <t>Total FTE (EOP)</t>
  </si>
  <si>
    <t>P3.1</t>
  </si>
  <si>
    <t>P3.2</t>
  </si>
  <si>
    <t>P3.3</t>
  </si>
  <si>
    <t>Actual</t>
  </si>
  <si>
    <t>CF1</t>
  </si>
  <si>
    <t>Umsatzerlöse</t>
  </si>
  <si>
    <t>Kosten der verkauften Waren / Bereitstellung (COGS / Cost of Service)</t>
  </si>
  <si>
    <t>Payment cost</t>
  </si>
  <si>
    <t>of Revenue</t>
  </si>
  <si>
    <t>Hosting cost</t>
  </si>
  <si>
    <t>Rohertrag</t>
  </si>
  <si>
    <t>OI</t>
  </si>
  <si>
    <t>So. betr. Erlöse</t>
  </si>
  <si>
    <t>Betriebl. Rohertrag</t>
  </si>
  <si>
    <t>Gesamtkosten (Operating Cost)</t>
  </si>
  <si>
    <t>Personal</t>
  </si>
  <si>
    <t>- davon Personal</t>
  </si>
  <si>
    <t>- davon Bonus</t>
  </si>
  <si>
    <t>Produkt / Website</t>
  </si>
  <si>
    <t>Versicherungen</t>
  </si>
  <si>
    <t>Buchhaltung / Steuerberarter</t>
  </si>
  <si>
    <t>Training &amp; Benefits</t>
  </si>
  <si>
    <t>T&amp;E</t>
  </si>
  <si>
    <t>Sonstige</t>
  </si>
  <si>
    <t>CX2</t>
  </si>
  <si>
    <t>Abschreibungen</t>
  </si>
  <si>
    <t>Buffer as percentage of total costs</t>
  </si>
  <si>
    <t>(Personal, Operating Cost)</t>
  </si>
  <si>
    <t>EBITDA</t>
  </si>
  <si>
    <t>EBT</t>
  </si>
  <si>
    <t>Betriebsergebnis (EBIT)</t>
  </si>
  <si>
    <t>NI</t>
  </si>
  <si>
    <t>Neutrales Einkommen</t>
  </si>
  <si>
    <t>NE</t>
  </si>
  <si>
    <t>Neutrale Aufwendungen</t>
  </si>
  <si>
    <t>Ergebnis vor Steuern (EBT)</t>
  </si>
  <si>
    <t>T</t>
  </si>
  <si>
    <t>Steuern vom Einkommen / Ertrag</t>
  </si>
  <si>
    <t>- davon Gewerbesteuer</t>
  </si>
  <si>
    <t>of EBT</t>
  </si>
  <si>
    <t>- davon Körperschaftssteuer</t>
  </si>
  <si>
    <t>E</t>
  </si>
  <si>
    <t>Vorläufiges Ergebnis (Net Profit)</t>
  </si>
  <si>
    <t>Verlustvortrag (tax loss carryforward)</t>
  </si>
  <si>
    <t>KPIs</t>
  </si>
  <si>
    <t>Operating Results/Op. Expenses</t>
  </si>
  <si>
    <t>Gross Margin</t>
  </si>
  <si>
    <t>EBIT Margin</t>
  </si>
  <si>
    <t>Return on Sales</t>
  </si>
  <si>
    <t>Net Cash Burnrate (AVG)</t>
  </si>
  <si>
    <t>MGT&amp;OPS Headcount (EOP)</t>
  </si>
  <si>
    <t>Sales&amp;Mktg. Headcount (EOP)</t>
  </si>
  <si>
    <t>Product Headcount (EOP)</t>
  </si>
  <si>
    <t>Cash Flow</t>
  </si>
  <si>
    <t>Periode</t>
  </si>
  <si>
    <t>CF2</t>
  </si>
  <si>
    <t>Cashflow from / to Operations</t>
  </si>
  <si>
    <t>CF3</t>
  </si>
  <si>
    <t>Cashflow from / to Investing</t>
  </si>
  <si>
    <t>CF4</t>
  </si>
  <si>
    <t>Cashflow from / to Financing</t>
  </si>
  <si>
    <t>CF5</t>
  </si>
  <si>
    <t>CF6</t>
  </si>
  <si>
    <t>Change in Liquidity</t>
  </si>
  <si>
    <t>Ref</t>
  </si>
  <si>
    <t>Plan vs. Actual</t>
  </si>
  <si>
    <t>Month</t>
  </si>
  <si>
    <t>Profit Loss</t>
  </si>
  <si>
    <t>Headcount</t>
  </si>
  <si>
    <t>% BASED Overhead</t>
  </si>
  <si>
    <t>STMWI 1 (Operations)</t>
  </si>
  <si>
    <t>STMWI 2 (Marketing)</t>
  </si>
  <si>
    <t>STMWI 3 (Accounting)</t>
  </si>
  <si>
    <t>STMWI 4 (HR)</t>
  </si>
  <si>
    <t>€ BASED Overhead</t>
  </si>
  <si>
    <t>€ P1 CM</t>
  </si>
  <si>
    <t>€ P2 DE</t>
  </si>
  <si>
    <t>€ P3 MSF</t>
  </si>
  <si>
    <t>€ P4 RH</t>
  </si>
  <si>
    <t>€ P5 IP</t>
  </si>
  <si>
    <t>B OH</t>
  </si>
  <si>
    <t>P1 CM</t>
  </si>
  <si>
    <t>P2 DE</t>
  </si>
  <si>
    <t>P3 MSF</t>
  </si>
  <si>
    <t>P4 RH</t>
  </si>
  <si>
    <t>P5 IO</t>
  </si>
  <si>
    <t>P3 Munich Security Breakfast</t>
  </si>
  <si>
    <t>FTE 1 Operations (60,000+12,000 Soc.; from 12/2025)</t>
  </si>
  <si>
    <t>FTE 2 Events (60,000+12,000 Soc.; from 12/2025)</t>
  </si>
  <si>
    <t>2028 (est)</t>
  </si>
  <si>
    <t>FTE 6 Community (60,000+12,000 Soc.; from 01/2027)</t>
  </si>
  <si>
    <t>FTE 5 Events (60,000+12,000 Soc.; from 01/2027)</t>
  </si>
  <si>
    <t>Mobile Phones</t>
  </si>
  <si>
    <t>IT</t>
  </si>
  <si>
    <t>Own Startup Tickets</t>
  </si>
  <si>
    <t>FTE 1 Program  (60,000+12,000 Soc.; from 01/2026)</t>
  </si>
  <si>
    <t>FTE 2 Partner &amp; Network (60,000+12,000 Soc.; from 01/2026)</t>
  </si>
  <si>
    <t>FTE 3 Scouting &amp; Operations (60,000+12,000 Soc.; from 01/2026)</t>
  </si>
  <si>
    <t>FTE 4 Event Management(60,000+12,000 Soc.; from 01/2026)</t>
  </si>
  <si>
    <t>per cadett / year</t>
  </si>
  <si>
    <t>per comrade / year</t>
  </si>
  <si>
    <t>per avantgarde / year</t>
  </si>
  <si>
    <t xml:space="preserve">Projections </t>
  </si>
  <si>
    <t>Reisekosten Employees</t>
  </si>
  <si>
    <t>Event Agency</t>
  </si>
  <si>
    <t>Security</t>
  </si>
  <si>
    <t>as of Jul 2026</t>
  </si>
  <si>
    <t>Rent Startups (10 Startups, €1,500/startup)</t>
  </si>
  <si>
    <t>P4.3 Resilience House 3 (Hamburg/London)</t>
  </si>
  <si>
    <t xml:space="preserve">P4.2 Resillience House 2 Erding </t>
  </si>
  <si>
    <t>P4.1 Resilience House 1 Munich Werk1</t>
  </si>
  <si>
    <t>Q4-2025</t>
  </si>
  <si>
    <t>Q1-2026</t>
  </si>
  <si>
    <t>Q2-2026</t>
  </si>
  <si>
    <t>Q3-2026</t>
  </si>
  <si>
    <t>Q4-2026</t>
  </si>
  <si>
    <t>Q1-2027</t>
  </si>
  <si>
    <t>Q3-2027</t>
  </si>
  <si>
    <t>Q2-2027</t>
  </si>
  <si>
    <t>Q4-2027</t>
  </si>
  <si>
    <t>Q1-2028</t>
  </si>
  <si>
    <t>Q2-2028</t>
  </si>
  <si>
    <t>Q3-2028</t>
  </si>
  <si>
    <t>Q4-2028</t>
  </si>
  <si>
    <t>BASED Finanical Projections 2025 - 2028</t>
  </si>
  <si>
    <t>Hospitality</t>
  </si>
  <si>
    <t>Personal Costs of which pro rata for</t>
  </si>
  <si>
    <t>Plattform Cost</t>
  </si>
  <si>
    <t>Information Cost</t>
  </si>
  <si>
    <t>Networking Cost</t>
  </si>
  <si>
    <t>Capacity Building Cost</t>
  </si>
  <si>
    <t>People Budget Cost</t>
  </si>
  <si>
    <t>Operating Cost</t>
  </si>
  <si>
    <t>Event Cost</t>
  </si>
  <si>
    <t>Experts &amp; Mentors Cost</t>
  </si>
  <si>
    <t>rau</t>
  </si>
  <si>
    <t>Bavarian Ministriy of Economics (STMWI)  Subsidies</t>
  </si>
  <si>
    <t>Rent Gurantees</t>
  </si>
  <si>
    <t>IT / Software Infrastructure</t>
  </si>
  <si>
    <t>Office Equipment</t>
  </si>
  <si>
    <t>Puffer</t>
  </si>
  <si>
    <t>Price until 2026</t>
  </si>
  <si>
    <t>Price from 2027</t>
  </si>
  <si>
    <t>Sum from 2027</t>
  </si>
  <si>
    <t>Sum until 2026</t>
  </si>
  <si>
    <t>P1 Platform (Comility)</t>
  </si>
  <si>
    <t>P2 Incubator (Defence Elevator)</t>
  </si>
  <si>
    <t>P4 Resilience Houses (all)</t>
  </si>
  <si>
    <t>P5 Indiviidual Packages Sales</t>
  </si>
  <si>
    <t>FTE 5 Program  (60,000+12,000 Soc.; from 01/2027)</t>
  </si>
  <si>
    <t>FTE 6 Partner &amp; Network (60,000+12,000 Soc.; from 01/2027)</t>
  </si>
  <si>
    <t>FTE 7 Scouting &amp; Operations (60,000+12,000 Soc.; from 01/2027)</t>
  </si>
  <si>
    <t>FTE 8 Event Management(60,000+12,000 Soc.; from 01/2027)</t>
  </si>
  <si>
    <t>Strategic Partnerships Program 2 (start 2027)</t>
  </si>
  <si>
    <t>Strategic Partnerships Program 1 (start 2026)</t>
  </si>
  <si>
    <t>Batch 1 Q1-2026 Program 1</t>
  </si>
  <si>
    <t>Batch 2 Q3-2026 Program 1</t>
  </si>
  <si>
    <t>Batch 3 Q1-2027 Program 1</t>
  </si>
  <si>
    <t>Batch 4 Q3-2027 Program 1</t>
  </si>
  <si>
    <t>Batch 5 Q1-2028 Program 1</t>
  </si>
  <si>
    <t>Batch 6 Q3-2028 Program 1</t>
  </si>
  <si>
    <t>Batch 1 Q1-2027 Program 2</t>
  </si>
  <si>
    <t>Batch 2 Q3-2027 Program 2</t>
  </si>
  <si>
    <t>Batch 3 Q1-2028 Program 2</t>
  </si>
  <si>
    <t>Batch 4 Q3-2028 Program 2</t>
  </si>
  <si>
    <t>Bootcamp Weeks Program 1</t>
  </si>
  <si>
    <t>Demo Days Program 1</t>
  </si>
  <si>
    <t>Bootcamp Weeks Program 2</t>
  </si>
  <si>
    <t>Demo Days Program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</si>
</sst>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"/>
    <numFmt numFmtId="165" formatCode="mmm&quot;-&quot;yy"/>
    <numFmt numFmtId="166" formatCode="[$€]#,##0"/>
    <numFmt numFmtId="167" formatCode="#,##0\ [$€-1]"/>
    <numFmt numFmtId="168" formatCode="0.0%"/>
    <numFmt numFmtId="169" formatCode="m/yyyy"/>
    <numFmt numFmtId="170" formatCode="###0"/>
    <numFmt numFmtId="171" formatCode="[$€-2]\ #,##0;[Red]\-[$€-2]\ #,##0"/>
    <numFmt numFmtId="172" formatCode="_-* #,##0\ &quot;€&quot;_-;\-* #,##0\ &quot;€&quot;_-;_-* &quot;-&quot;??\ &quot;€&quot;_-;_-@_-"/>
  </numFmts>
  <fonts count="50">
    <font>
      <sz val="10"/>
      <color rgb="FF000000"/>
      <name val="Calibri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10"/>
      <color rgb="FFFFFFFF"/>
      <name val="Calibri"/>
      <family val="2"/>
    </font>
    <font>
      <b/>
      <i/>
      <sz val="10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45818E"/>
      <name val="Calibri"/>
      <family val="2"/>
      <scheme val="minor"/>
    </font>
    <font>
      <sz val="10"/>
      <color rgb="FF0000FF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45818E"/>
      <name val="Calibri"/>
      <family val="2"/>
      <scheme val="minor"/>
    </font>
    <font>
      <b/>
      <i/>
      <sz val="10"/>
      <color rgb="FF45818E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i/>
      <sz val="10"/>
      <color rgb="FF000000"/>
      <name val="Calibri"/>
      <family val="2"/>
    </font>
    <font>
      <sz val="10"/>
      <color theme="1"/>
      <name val="&quot;Maven Pro&quot;"/>
    </font>
    <font>
      <b/>
      <sz val="10"/>
      <color theme="1"/>
      <name val="&quot;Maven Pro&quot;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 (Textkörper)"/>
    </font>
    <font>
      <sz val="10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Aptos Narrow"/>
      <family val="2"/>
    </font>
    <font>
      <b/>
      <sz val="16"/>
      <color rgb="FF000000"/>
      <name val="Aptos Narrow"/>
    </font>
    <font>
      <b/>
      <sz val="11"/>
      <color rgb="FF000000"/>
      <name val="Aptos Narrow"/>
    </font>
    <font>
      <sz val="11"/>
      <color rgb="FF000000"/>
      <name val="Aptos Narrow"/>
    </font>
    <font>
      <b/>
      <sz val="11"/>
      <color theme="1"/>
      <name val="Calibri"/>
      <family val="2"/>
      <scheme val="minor"/>
    </font>
    <font>
      <b/>
      <sz val="11"/>
      <color rgb="FFFF0000"/>
      <name val="Aptos Narrow"/>
    </font>
    <font>
      <b/>
      <sz val="12"/>
      <name val="Arial"/>
      <family val="2"/>
    </font>
    <font>
      <b/>
      <sz val="10"/>
      <color theme="0"/>
      <name val="Calibri (Textkörper)"/>
    </font>
    <font>
      <sz val="10"/>
      <color theme="0"/>
      <name val="Calibri"/>
      <family val="2"/>
      <scheme val="minor"/>
    </font>
    <font>
      <sz val="12"/>
      <color theme="0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0"/>
      <name val="Arial"/>
      <family val="2"/>
    </font>
    <font>
      <b/>
      <sz val="24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  <fill>
      <patternFill patternType="solid">
        <fgColor rgb="FFB45F06"/>
        <bgColor rgb="FFB45F06"/>
      </patternFill>
    </fill>
    <fill>
      <patternFill patternType="solid">
        <fgColor theme="9"/>
        <bgColor theme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8EA9DB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6A6A6"/>
        <bgColor rgb="FF000000"/>
      </patternFill>
    </fill>
    <fill>
      <patternFill patternType="solid">
        <fgColor theme="7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</cellStyleXfs>
  <cellXfs count="428">
    <xf numFmtId="0" fontId="0" fillId="0" borderId="0" xfId="0"/>
    <xf numFmtId="0" fontId="3" fillId="0" borderId="0" xfId="0" applyFont="1"/>
    <xf numFmtId="0" fontId="5" fillId="0" borderId="0" xfId="0" applyFont="1"/>
    <xf numFmtId="0" fontId="3" fillId="2" borderId="0" xfId="0" applyFont="1" applyFill="1"/>
    <xf numFmtId="165" fontId="6" fillId="2" borderId="0" xfId="0" applyNumberFormat="1" applyFont="1" applyFill="1" applyAlignment="1">
      <alignment horizontal="right"/>
    </xf>
    <xf numFmtId="0" fontId="7" fillId="0" borderId="2" xfId="0" applyFont="1" applyBorder="1"/>
    <xf numFmtId="0" fontId="7" fillId="0" borderId="3" xfId="0" applyFont="1" applyBorder="1"/>
    <xf numFmtId="0" fontId="3" fillId="0" borderId="3" xfId="0" applyFont="1" applyBorder="1"/>
    <xf numFmtId="0" fontId="3" fillId="0" borderId="2" xfId="0" applyFont="1" applyBorder="1"/>
    <xf numFmtId="0" fontId="3" fillId="0" borderId="4" xfId="0" applyFont="1" applyBorder="1"/>
    <xf numFmtId="166" fontId="3" fillId="0" borderId="0" xfId="0" applyNumberFormat="1" applyFont="1"/>
    <xf numFmtId="0" fontId="3" fillId="0" borderId="1" xfId="0" applyFont="1" applyBorder="1"/>
    <xf numFmtId="166" fontId="3" fillId="0" borderId="1" xfId="0" applyNumberFormat="1" applyFont="1" applyBorder="1"/>
    <xf numFmtId="166" fontId="3" fillId="0" borderId="5" xfId="0" applyNumberFormat="1" applyFont="1" applyBorder="1"/>
    <xf numFmtId="0" fontId="7" fillId="0" borderId="0" xfId="0" applyFont="1"/>
    <xf numFmtId="167" fontId="3" fillId="0" borderId="6" xfId="0" applyNumberFormat="1" applyFont="1" applyBorder="1"/>
    <xf numFmtId="166" fontId="3" fillId="0" borderId="6" xfId="0" applyNumberFormat="1" applyFont="1" applyBorder="1"/>
    <xf numFmtId="0" fontId="8" fillId="0" borderId="0" xfId="0" applyFont="1"/>
    <xf numFmtId="167" fontId="3" fillId="0" borderId="0" xfId="0" applyNumberFormat="1" applyFont="1"/>
    <xf numFmtId="167" fontId="3" fillId="0" borderId="1" xfId="0" applyNumberFormat="1" applyFont="1" applyBorder="1"/>
    <xf numFmtId="3" fontId="9" fillId="0" borderId="0" xfId="0" applyNumberFormat="1" applyFont="1"/>
    <xf numFmtId="3" fontId="3" fillId="0" borderId="0" xfId="0" applyNumberFormat="1" applyFont="1"/>
    <xf numFmtId="3" fontId="3" fillId="0" borderId="6" xfId="0" applyNumberFormat="1" applyFont="1" applyBorder="1"/>
    <xf numFmtId="3" fontId="3" fillId="0" borderId="1" xfId="0" applyNumberFormat="1" applyFont="1" applyBorder="1"/>
    <xf numFmtId="3" fontId="6" fillId="0" borderId="0" xfId="0" applyNumberFormat="1" applyFont="1"/>
    <xf numFmtId="4" fontId="9" fillId="0" borderId="0" xfId="0" applyNumberFormat="1" applyFont="1"/>
    <xf numFmtId="3" fontId="10" fillId="0" borderId="0" xfId="0" applyNumberFormat="1" applyFont="1" applyAlignment="1">
      <alignment horizontal="center"/>
    </xf>
    <xf numFmtId="0" fontId="11" fillId="4" borderId="0" xfId="0" applyFont="1" applyFill="1" applyAlignment="1">
      <alignment horizontal="center"/>
    </xf>
    <xf numFmtId="168" fontId="12" fillId="4" borderId="0" xfId="0" applyNumberFormat="1" applyFont="1" applyFill="1" applyAlignment="1">
      <alignment horizontal="center"/>
    </xf>
    <xf numFmtId="3" fontId="13" fillId="0" borderId="0" xfId="0" applyNumberFormat="1" applyFont="1"/>
    <xf numFmtId="165" fontId="6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169" fontId="9" fillId="0" borderId="0" xfId="0" applyNumberFormat="1" applyFont="1"/>
    <xf numFmtId="168" fontId="15" fillId="0" borderId="0" xfId="0" applyNumberFormat="1" applyFont="1"/>
    <xf numFmtId="169" fontId="15" fillId="0" borderId="0" xfId="0" applyNumberFormat="1" applyFont="1"/>
    <xf numFmtId="0" fontId="15" fillId="0" borderId="0" xfId="0" applyFont="1"/>
    <xf numFmtId="0" fontId="11" fillId="0" borderId="0" xfId="0" applyFont="1" applyAlignment="1">
      <alignment horizontal="center"/>
    </xf>
    <xf numFmtId="170" fontId="9" fillId="0" borderId="0" xfId="0" applyNumberFormat="1" applyFont="1" applyAlignment="1">
      <alignment horizontal="right"/>
    </xf>
    <xf numFmtId="168" fontId="16" fillId="0" borderId="0" xfId="0" applyNumberFormat="1" applyFont="1"/>
    <xf numFmtId="0" fontId="5" fillId="0" borderId="1" xfId="0" applyFont="1" applyBorder="1"/>
    <xf numFmtId="166" fontId="5" fillId="0" borderId="1" xfId="0" applyNumberFormat="1" applyFont="1" applyBorder="1"/>
    <xf numFmtId="168" fontId="17" fillId="0" borderId="1" xfId="0" applyNumberFormat="1" applyFont="1" applyBorder="1"/>
    <xf numFmtId="166" fontId="5" fillId="0" borderId="5" xfId="0" applyNumberFormat="1" applyFont="1" applyBorder="1"/>
    <xf numFmtId="0" fontId="18" fillId="0" borderId="0" xfId="0" applyFont="1"/>
    <xf numFmtId="168" fontId="19" fillId="0" borderId="0" xfId="0" applyNumberFormat="1" applyFont="1"/>
    <xf numFmtId="166" fontId="20" fillId="0" borderId="0" xfId="0" applyNumberFormat="1" applyFont="1"/>
    <xf numFmtId="166" fontId="5" fillId="0" borderId="0" xfId="0" applyNumberFormat="1" applyFont="1"/>
    <xf numFmtId="168" fontId="17" fillId="0" borderId="0" xfId="0" applyNumberFormat="1" applyFont="1"/>
    <xf numFmtId="0" fontId="21" fillId="0" borderId="0" xfId="0" applyFont="1"/>
    <xf numFmtId="168" fontId="16" fillId="0" borderId="1" xfId="0" applyNumberFormat="1" applyFont="1" applyBorder="1"/>
    <xf numFmtId="0" fontId="22" fillId="0" borderId="0" xfId="0" applyFont="1"/>
    <xf numFmtId="0" fontId="20" fillId="0" borderId="0" xfId="0" applyFont="1"/>
    <xf numFmtId="166" fontId="23" fillId="0" borderId="0" xfId="0" applyNumberFormat="1" applyFont="1"/>
    <xf numFmtId="168" fontId="24" fillId="0" borderId="0" xfId="0" applyNumberFormat="1" applyFont="1"/>
    <xf numFmtId="0" fontId="23" fillId="0" borderId="0" xfId="0" applyFont="1"/>
    <xf numFmtId="166" fontId="25" fillId="0" borderId="0" xfId="0" applyNumberFormat="1" applyFont="1"/>
    <xf numFmtId="166" fontId="6" fillId="0" borderId="0" xfId="0" applyNumberFormat="1" applyFont="1"/>
    <xf numFmtId="0" fontId="6" fillId="0" borderId="0" xfId="0" applyFont="1"/>
    <xf numFmtId="9" fontId="19" fillId="0" borderId="0" xfId="0" applyNumberFormat="1" applyFont="1"/>
    <xf numFmtId="0" fontId="5" fillId="0" borderId="2" xfId="0" applyFont="1" applyBorder="1"/>
    <xf numFmtId="0" fontId="5" fillId="0" borderId="3" xfId="0" applyFont="1" applyBorder="1"/>
    <xf numFmtId="166" fontId="5" fillId="0" borderId="3" xfId="0" applyNumberFormat="1" applyFont="1" applyBorder="1"/>
    <xf numFmtId="168" fontId="17" fillId="0" borderId="3" xfId="0" applyNumberFormat="1" applyFont="1" applyBorder="1"/>
    <xf numFmtId="166" fontId="5" fillId="0" borderId="2" xfId="0" applyNumberFormat="1" applyFont="1" applyBorder="1"/>
    <xf numFmtId="166" fontId="5" fillId="0" borderId="4" xfId="0" applyNumberFormat="1" applyFont="1" applyBorder="1"/>
    <xf numFmtId="166" fontId="19" fillId="0" borderId="0" xfId="0" applyNumberFormat="1" applyFont="1"/>
    <xf numFmtId="167" fontId="26" fillId="3" borderId="0" xfId="0" applyNumberFormat="1" applyFont="1" applyFill="1"/>
    <xf numFmtId="167" fontId="27" fillId="3" borderId="0" xfId="0" applyNumberFormat="1" applyFont="1" applyFill="1"/>
    <xf numFmtId="0" fontId="3" fillId="0" borderId="6" xfId="0" applyFont="1" applyBorder="1"/>
    <xf numFmtId="10" fontId="16" fillId="0" borderId="6" xfId="0" applyNumberFormat="1" applyFont="1" applyBorder="1"/>
    <xf numFmtId="10" fontId="3" fillId="0" borderId="6" xfId="0" applyNumberFormat="1" applyFont="1" applyBorder="1"/>
    <xf numFmtId="168" fontId="16" fillId="0" borderId="6" xfId="0" applyNumberFormat="1" applyFont="1" applyBorder="1"/>
    <xf numFmtId="9" fontId="3" fillId="0" borderId="6" xfId="0" applyNumberFormat="1" applyFont="1" applyBorder="1"/>
    <xf numFmtId="9" fontId="3" fillId="0" borderId="7" xfId="0" applyNumberFormat="1" applyFont="1" applyBorder="1"/>
    <xf numFmtId="10" fontId="3" fillId="0" borderId="0" xfId="0" applyNumberFormat="1" applyFont="1"/>
    <xf numFmtId="10" fontId="16" fillId="0" borderId="0" xfId="0" applyNumberFormat="1" applyFont="1"/>
    <xf numFmtId="9" fontId="3" fillId="0" borderId="0" xfId="0" applyNumberFormat="1" applyFont="1"/>
    <xf numFmtId="10" fontId="3" fillId="0" borderId="1" xfId="0" applyNumberFormat="1" applyFont="1" applyBorder="1"/>
    <xf numFmtId="10" fontId="16" fillId="0" borderId="1" xfId="0" applyNumberFormat="1" applyFont="1" applyBorder="1"/>
    <xf numFmtId="9" fontId="3" fillId="0" borderId="1" xfId="0" applyNumberFormat="1" applyFont="1" applyBorder="1"/>
    <xf numFmtId="9" fontId="3" fillId="0" borderId="5" xfId="0" applyNumberFormat="1" applyFont="1" applyBorder="1"/>
    <xf numFmtId="166" fontId="16" fillId="0" borderId="6" xfId="0" applyNumberFormat="1" applyFont="1" applyBorder="1"/>
    <xf numFmtId="166" fontId="3" fillId="0" borderId="7" xfId="0" applyNumberFormat="1" applyFont="1" applyBorder="1"/>
    <xf numFmtId="1" fontId="3" fillId="0" borderId="1" xfId="0" applyNumberFormat="1" applyFont="1" applyBorder="1"/>
    <xf numFmtId="1" fontId="16" fillId="0" borderId="1" xfId="0" applyNumberFormat="1" applyFont="1" applyBorder="1"/>
    <xf numFmtId="164" fontId="3" fillId="0" borderId="1" xfId="0" applyNumberFormat="1" applyFont="1" applyBorder="1"/>
    <xf numFmtId="164" fontId="3" fillId="0" borderId="5" xfId="0" applyNumberFormat="1" applyFont="1" applyBorder="1"/>
    <xf numFmtId="167" fontId="1" fillId="3" borderId="0" xfId="0" applyNumberFormat="1" applyFont="1" applyFill="1"/>
    <xf numFmtId="3" fontId="10" fillId="0" borderId="0" xfId="0" applyNumberFormat="1" applyFont="1"/>
    <xf numFmtId="0" fontId="5" fillId="0" borderId="6" xfId="0" applyFont="1" applyBorder="1"/>
    <xf numFmtId="168" fontId="17" fillId="0" borderId="6" xfId="0" applyNumberFormat="1" applyFont="1" applyBorder="1"/>
    <xf numFmtId="0" fontId="5" fillId="0" borderId="7" xfId="0" applyFont="1" applyBorder="1"/>
    <xf numFmtId="0" fontId="3" fillId="0" borderId="5" xfId="0" applyFont="1" applyBorder="1"/>
    <xf numFmtId="167" fontId="27" fillId="3" borderId="8" xfId="0" applyNumberFormat="1" applyFont="1" applyFill="1" applyBorder="1"/>
    <xf numFmtId="167" fontId="27" fillId="3" borderId="9" xfId="0" applyNumberFormat="1" applyFont="1" applyFill="1" applyBorder="1"/>
    <xf numFmtId="166" fontId="5" fillId="0" borderId="6" xfId="0" applyNumberFormat="1" applyFont="1" applyBorder="1"/>
    <xf numFmtId="166" fontId="17" fillId="0" borderId="6" xfId="0" applyNumberFormat="1" applyFont="1" applyBorder="1"/>
    <xf numFmtId="0" fontId="17" fillId="0" borderId="6" xfId="0" applyFont="1" applyBorder="1"/>
    <xf numFmtId="166" fontId="5" fillId="0" borderId="7" xfId="0" applyNumberFormat="1" applyFont="1" applyBorder="1"/>
    <xf numFmtId="166" fontId="16" fillId="0" borderId="0" xfId="0" applyNumberFormat="1" applyFont="1"/>
    <xf numFmtId="166" fontId="17" fillId="0" borderId="0" xfId="0" applyNumberFormat="1" applyFont="1"/>
    <xf numFmtId="167" fontId="26" fillId="3" borderId="10" xfId="0" applyNumberFormat="1" applyFont="1" applyFill="1" applyBorder="1"/>
    <xf numFmtId="166" fontId="16" fillId="0" borderId="1" xfId="0" applyNumberFormat="1" applyFont="1" applyBorder="1"/>
    <xf numFmtId="0" fontId="7" fillId="6" borderId="3" xfId="0" applyFont="1" applyFill="1" applyBorder="1"/>
    <xf numFmtId="0" fontId="3" fillId="6" borderId="0" xfId="0" applyFont="1" applyFill="1"/>
    <xf numFmtId="0" fontId="3" fillId="6" borderId="1" xfId="0" applyFont="1" applyFill="1" applyBorder="1"/>
    <xf numFmtId="0" fontId="5" fillId="6" borderId="0" xfId="0" applyFont="1" applyFill="1"/>
    <xf numFmtId="0" fontId="7" fillId="7" borderId="3" xfId="0" applyFont="1" applyFill="1" applyBorder="1"/>
    <xf numFmtId="0" fontId="3" fillId="7" borderId="0" xfId="0" applyFont="1" applyFill="1"/>
    <xf numFmtId="0" fontId="3" fillId="7" borderId="1" xfId="0" applyFont="1" applyFill="1" applyBorder="1"/>
    <xf numFmtId="0" fontId="5" fillId="7" borderId="0" xfId="0" applyFont="1" applyFill="1"/>
    <xf numFmtId="166" fontId="3" fillId="0" borderId="11" xfId="0" applyNumberFormat="1" applyFont="1" applyBorder="1"/>
    <xf numFmtId="166" fontId="3" fillId="0" borderId="12" xfId="0" applyNumberFormat="1" applyFont="1" applyBorder="1"/>
    <xf numFmtId="166" fontId="9" fillId="0" borderId="8" xfId="0" applyNumberFormat="1" applyFont="1" applyBorder="1"/>
    <xf numFmtId="0" fontId="0" fillId="0" borderId="8" xfId="0" applyBorder="1"/>
    <xf numFmtId="166" fontId="8" fillId="0" borderId="16" xfId="0" applyNumberFormat="1" applyFont="1" applyBorder="1"/>
    <xf numFmtId="165" fontId="6" fillId="2" borderId="11" xfId="0" applyNumberFormat="1" applyFont="1" applyFill="1" applyBorder="1" applyAlignment="1">
      <alignment horizontal="right"/>
    </xf>
    <xf numFmtId="0" fontId="8" fillId="0" borderId="11" xfId="0" applyFont="1" applyBorder="1"/>
    <xf numFmtId="0" fontId="7" fillId="0" borderId="11" xfId="0" applyFont="1" applyBorder="1"/>
    <xf numFmtId="0" fontId="7" fillId="0" borderId="10" xfId="0" applyFont="1" applyBorder="1"/>
    <xf numFmtId="166" fontId="3" fillId="0" borderId="10" xfId="0" applyNumberFormat="1" applyFont="1" applyBorder="1"/>
    <xf numFmtId="166" fontId="3" fillId="0" borderId="9" xfId="0" applyNumberFormat="1" applyFont="1" applyBorder="1"/>
    <xf numFmtId="0" fontId="3" fillId="0" borderId="11" xfId="0" applyFont="1" applyBorder="1"/>
    <xf numFmtId="165" fontId="6" fillId="0" borderId="11" xfId="0" applyNumberFormat="1" applyFont="1" applyBorder="1" applyAlignment="1">
      <alignment horizontal="right"/>
    </xf>
    <xf numFmtId="3" fontId="14" fillId="0" borderId="8" xfId="0" applyNumberFormat="1" applyFont="1" applyBorder="1"/>
    <xf numFmtId="170" fontId="9" fillId="0" borderId="11" xfId="0" applyNumberFormat="1" applyFont="1" applyBorder="1" applyAlignment="1">
      <alignment horizontal="right"/>
    </xf>
    <xf numFmtId="170" fontId="9" fillId="0" borderId="12" xfId="0" applyNumberFormat="1" applyFont="1" applyBorder="1" applyAlignment="1">
      <alignment horizontal="right"/>
    </xf>
    <xf numFmtId="166" fontId="5" fillId="0" borderId="10" xfId="0" applyNumberFormat="1" applyFont="1" applyBorder="1"/>
    <xf numFmtId="166" fontId="20" fillId="0" borderId="11" xfId="0" applyNumberFormat="1" applyFont="1" applyBorder="1"/>
    <xf numFmtId="166" fontId="20" fillId="0" borderId="12" xfId="0" applyNumberFormat="1" applyFont="1" applyBorder="1"/>
    <xf numFmtId="166" fontId="5" fillId="0" borderId="11" xfId="0" applyNumberFormat="1" applyFont="1" applyBorder="1"/>
    <xf numFmtId="166" fontId="5" fillId="0" borderId="12" xfId="0" applyNumberFormat="1" applyFont="1" applyBorder="1"/>
    <xf numFmtId="166" fontId="23" fillId="0" borderId="11" xfId="0" applyNumberFormat="1" applyFont="1" applyBorder="1"/>
    <xf numFmtId="166" fontId="23" fillId="0" borderId="12" xfId="0" applyNumberFormat="1" applyFont="1" applyBorder="1"/>
    <xf numFmtId="0" fontId="3" fillId="0" borderId="12" xfId="0" applyFont="1" applyBorder="1"/>
    <xf numFmtId="0" fontId="3" fillId="0" borderId="9" xfId="0" applyFont="1" applyBorder="1"/>
    <xf numFmtId="9" fontId="3" fillId="0" borderId="9" xfId="0" applyNumberFormat="1" applyFont="1" applyBorder="1"/>
    <xf numFmtId="9" fontId="3" fillId="0" borderId="11" xfId="0" applyNumberFormat="1" applyFont="1" applyBorder="1"/>
    <xf numFmtId="9" fontId="3" fillId="0" borderId="12" xfId="0" applyNumberFormat="1" applyFont="1" applyBorder="1"/>
    <xf numFmtId="0" fontId="3" fillId="0" borderId="10" xfId="0" applyFont="1" applyBorder="1"/>
    <xf numFmtId="9" fontId="3" fillId="0" borderId="10" xfId="0" applyNumberFormat="1" applyFont="1" applyBorder="1"/>
    <xf numFmtId="164" fontId="3" fillId="0" borderId="10" xfId="0" applyNumberFormat="1" applyFont="1" applyBorder="1"/>
    <xf numFmtId="166" fontId="5" fillId="0" borderId="9" xfId="0" applyNumberFormat="1" applyFont="1" applyBorder="1"/>
    <xf numFmtId="167" fontId="26" fillId="3" borderId="11" xfId="0" applyNumberFormat="1" applyFont="1" applyFill="1" applyBorder="1"/>
    <xf numFmtId="167" fontId="27" fillId="3" borderId="11" xfId="0" applyNumberFormat="1" applyFont="1" applyFill="1" applyBorder="1"/>
    <xf numFmtId="165" fontId="6" fillId="0" borderId="12" xfId="0" applyNumberFormat="1" applyFont="1" applyBorder="1" applyAlignment="1">
      <alignment horizontal="right"/>
    </xf>
    <xf numFmtId="0" fontId="5" fillId="0" borderId="9" xfId="0" applyFont="1" applyBorder="1"/>
    <xf numFmtId="3" fontId="3" fillId="0" borderId="11" xfId="0" applyNumberFormat="1" applyFont="1" applyBorder="1"/>
    <xf numFmtId="3" fontId="3" fillId="0" borderId="9" xfId="0" applyNumberFormat="1" applyFont="1" applyBorder="1"/>
    <xf numFmtId="3" fontId="3" fillId="0" borderId="10" xfId="0" applyNumberFormat="1" applyFont="1" applyBorder="1"/>
    <xf numFmtId="0" fontId="29" fillId="9" borderId="8" xfId="0" applyFont="1" applyFill="1" applyBorder="1"/>
    <xf numFmtId="0" fontId="28" fillId="9" borderId="8" xfId="0" applyFont="1" applyFill="1" applyBorder="1"/>
    <xf numFmtId="0" fontId="30" fillId="9" borderId="8" xfId="0" applyFont="1" applyFill="1" applyBorder="1"/>
    <xf numFmtId="0" fontId="7" fillId="0" borderId="18" xfId="0" applyFont="1" applyBorder="1"/>
    <xf numFmtId="0" fontId="5" fillId="10" borderId="18" xfId="0" applyFont="1" applyFill="1" applyBorder="1" applyAlignment="1">
      <alignment horizontal="right"/>
    </xf>
    <xf numFmtId="0" fontId="32" fillId="9" borderId="0" xfId="0" applyFont="1" applyFill="1" applyAlignment="1">
      <alignment horizontal="right"/>
    </xf>
    <xf numFmtId="0" fontId="0" fillId="9" borderId="0" xfId="0" applyFill="1"/>
    <xf numFmtId="0" fontId="0" fillId="9" borderId="18" xfId="0" applyFill="1" applyBorder="1"/>
    <xf numFmtId="10" fontId="0" fillId="9" borderId="18" xfId="2" applyNumberFormat="1" applyFont="1" applyFill="1" applyBorder="1"/>
    <xf numFmtId="172" fontId="0" fillId="9" borderId="0" xfId="1" applyNumberFormat="1" applyFont="1" applyFill="1"/>
    <xf numFmtId="0" fontId="32" fillId="9" borderId="0" xfId="0" applyFont="1" applyFill="1"/>
    <xf numFmtId="0" fontId="32" fillId="10" borderId="18" xfId="0" applyFont="1" applyFill="1" applyBorder="1" applyAlignment="1">
      <alignment horizontal="right"/>
    </xf>
    <xf numFmtId="172" fontId="0" fillId="9" borderId="8" xfId="1" applyNumberFormat="1" applyFont="1" applyFill="1" applyBorder="1"/>
    <xf numFmtId="0" fontId="4" fillId="9" borderId="18" xfId="0" applyFont="1" applyFill="1" applyBorder="1"/>
    <xf numFmtId="172" fontId="4" fillId="9" borderId="0" xfId="0" applyNumberFormat="1" applyFont="1" applyFill="1"/>
    <xf numFmtId="172" fontId="0" fillId="9" borderId="0" xfId="0" applyNumberFormat="1" applyFill="1"/>
    <xf numFmtId="3" fontId="0" fillId="11" borderId="18" xfId="0" applyNumberFormat="1" applyFill="1" applyBorder="1"/>
    <xf numFmtId="0" fontId="33" fillId="9" borderId="8" xfId="0" applyFont="1" applyFill="1" applyBorder="1"/>
    <xf numFmtId="0" fontId="35" fillId="13" borderId="8" xfId="0" applyFont="1" applyFill="1" applyBorder="1"/>
    <xf numFmtId="8" fontId="33" fillId="9" borderId="8" xfId="0" applyNumberFormat="1" applyFont="1" applyFill="1" applyBorder="1"/>
    <xf numFmtId="8" fontId="35" fillId="13" borderId="8" xfId="0" applyNumberFormat="1" applyFont="1" applyFill="1" applyBorder="1"/>
    <xf numFmtId="0" fontId="35" fillId="8" borderId="8" xfId="0" applyFont="1" applyFill="1" applyBorder="1"/>
    <xf numFmtId="0" fontId="33" fillId="8" borderId="8" xfId="0" applyFont="1" applyFill="1" applyBorder="1"/>
    <xf numFmtId="0" fontId="33" fillId="9" borderId="18" xfId="0" applyFont="1" applyFill="1" applyBorder="1"/>
    <xf numFmtId="8" fontId="33" fillId="9" borderId="18" xfId="0" applyNumberFormat="1" applyFont="1" applyFill="1" applyBorder="1"/>
    <xf numFmtId="0" fontId="35" fillId="13" borderId="21" xfId="0" applyFont="1" applyFill="1" applyBorder="1"/>
    <xf numFmtId="0" fontId="35" fillId="13" borderId="22" xfId="0" applyFont="1" applyFill="1" applyBorder="1"/>
    <xf numFmtId="8" fontId="35" fillId="13" borderId="22" xfId="0" applyNumberFormat="1" applyFont="1" applyFill="1" applyBorder="1"/>
    <xf numFmtId="0" fontId="35" fillId="14" borderId="18" xfId="0" applyFont="1" applyFill="1" applyBorder="1"/>
    <xf numFmtId="0" fontId="35" fillId="14" borderId="18" xfId="0" applyFont="1" applyFill="1" applyBorder="1" applyAlignment="1">
      <alignment horizontal="right"/>
    </xf>
    <xf numFmtId="0" fontId="5" fillId="9" borderId="3" xfId="0" applyFont="1" applyFill="1" applyBorder="1"/>
    <xf numFmtId="17" fontId="0" fillId="9" borderId="0" xfId="0" applyNumberFormat="1" applyFill="1"/>
    <xf numFmtId="0" fontId="0" fillId="9" borderId="8" xfId="0" applyFill="1" applyBorder="1"/>
    <xf numFmtId="0" fontId="0" fillId="9" borderId="3" xfId="0" applyFill="1" applyBorder="1"/>
    <xf numFmtId="0" fontId="0" fillId="9" borderId="0" xfId="0" applyFill="1" applyAlignment="1">
      <alignment vertical="center" wrapText="1"/>
    </xf>
    <xf numFmtId="0" fontId="7" fillId="8" borderId="18" xfId="0" applyFont="1" applyFill="1" applyBorder="1" applyAlignment="1">
      <alignment vertical="center" wrapText="1"/>
    </xf>
    <xf numFmtId="0" fontId="8" fillId="9" borderId="18" xfId="0" applyFont="1" applyFill="1" applyBorder="1" applyAlignment="1">
      <alignment vertical="top" wrapText="1"/>
    </xf>
    <xf numFmtId="0" fontId="8" fillId="9" borderId="18" xfId="0" applyFont="1" applyFill="1" applyBorder="1" applyAlignment="1">
      <alignment horizontal="center" vertical="top" wrapText="1"/>
    </xf>
    <xf numFmtId="0" fontId="0" fillId="9" borderId="14" xfId="0" applyFill="1" applyBorder="1"/>
    <xf numFmtId="0" fontId="7" fillId="9" borderId="14" xfId="0" applyFont="1" applyFill="1" applyBorder="1"/>
    <xf numFmtId="0" fontId="4" fillId="9" borderId="3" xfId="0" applyFont="1" applyFill="1" applyBorder="1"/>
    <xf numFmtId="0" fontId="0" fillId="9" borderId="15" xfId="0" applyFill="1" applyBorder="1"/>
    <xf numFmtId="3" fontId="7" fillId="9" borderId="13" xfId="0" applyNumberFormat="1" applyFont="1" applyFill="1" applyBorder="1" applyAlignment="1">
      <alignment horizontal="center"/>
    </xf>
    <xf numFmtId="17" fontId="0" fillId="9" borderId="14" xfId="0" applyNumberFormat="1" applyFill="1" applyBorder="1" applyAlignment="1">
      <alignment horizontal="right"/>
    </xf>
    <xf numFmtId="17" fontId="8" fillId="9" borderId="14" xfId="0" applyNumberFormat="1" applyFont="1" applyFill="1" applyBorder="1" applyAlignment="1">
      <alignment horizontal="right"/>
    </xf>
    <xf numFmtId="0" fontId="34" fillId="9" borderId="8" xfId="0" applyFont="1" applyFill="1" applyBorder="1"/>
    <xf numFmtId="0" fontId="0" fillId="12" borderId="0" xfId="0" applyFill="1"/>
    <xf numFmtId="0" fontId="34" fillId="16" borderId="8" xfId="0" applyFont="1" applyFill="1" applyBorder="1"/>
    <xf numFmtId="0" fontId="0" fillId="16" borderId="0" xfId="0" applyFill="1"/>
    <xf numFmtId="0" fontId="35" fillId="14" borderId="18" xfId="0" applyFont="1" applyFill="1" applyBorder="1" applyAlignment="1">
      <alignment horizontal="left"/>
    </xf>
    <xf numFmtId="0" fontId="33" fillId="9" borderId="18" xfId="0" applyFont="1" applyFill="1" applyBorder="1" applyAlignment="1">
      <alignment horizontal="left"/>
    </xf>
    <xf numFmtId="0" fontId="35" fillId="14" borderId="13" xfId="0" applyFont="1" applyFill="1" applyBorder="1" applyAlignment="1">
      <alignment horizontal="left"/>
    </xf>
    <xf numFmtId="172" fontId="0" fillId="11" borderId="18" xfId="1" applyNumberFormat="1" applyFont="1" applyFill="1" applyBorder="1"/>
    <xf numFmtId="0" fontId="36" fillId="13" borderId="18" xfId="0" applyFont="1" applyFill="1" applyBorder="1"/>
    <xf numFmtId="0" fontId="8" fillId="9" borderId="0" xfId="0" applyFont="1" applyFill="1"/>
    <xf numFmtId="0" fontId="33" fillId="9" borderId="13" xfId="0" applyFont="1" applyFill="1" applyBorder="1" applyAlignment="1">
      <alignment horizontal="left"/>
    </xf>
    <xf numFmtId="0" fontId="35" fillId="9" borderId="8" xfId="0" applyFont="1" applyFill="1" applyBorder="1"/>
    <xf numFmtId="166" fontId="9" fillId="0" borderId="18" xfId="0" applyNumberFormat="1" applyFont="1" applyBorder="1"/>
    <xf numFmtId="166" fontId="10" fillId="0" borderId="23" xfId="0" applyNumberFormat="1" applyFont="1" applyBorder="1"/>
    <xf numFmtId="166" fontId="10" fillId="0" borderId="24" xfId="0" applyNumberFormat="1" applyFont="1" applyBorder="1"/>
    <xf numFmtId="166" fontId="10" fillId="0" borderId="8" xfId="0" applyNumberFormat="1" applyFont="1" applyBorder="1"/>
    <xf numFmtId="0" fontId="8" fillId="9" borderId="18" xfId="0" applyFont="1" applyFill="1" applyBorder="1" applyAlignment="1">
      <alignment horizontal="right"/>
    </xf>
    <xf numFmtId="0" fontId="8" fillId="9" borderId="8" xfId="0" applyFont="1" applyFill="1" applyBorder="1" applyAlignment="1">
      <alignment horizontal="right"/>
    </xf>
    <xf numFmtId="0" fontId="35" fillId="13" borderId="8" xfId="0" applyFont="1" applyFill="1" applyBorder="1" applyAlignment="1">
      <alignment horizontal="right"/>
    </xf>
    <xf numFmtId="0" fontId="35" fillId="12" borderId="8" xfId="0" applyFont="1" applyFill="1" applyBorder="1"/>
    <xf numFmtId="0" fontId="34" fillId="17" borderId="8" xfId="0" applyFont="1" applyFill="1" applyBorder="1"/>
    <xf numFmtId="0" fontId="33" fillId="18" borderId="18" xfId="0" applyFont="1" applyFill="1" applyBorder="1"/>
    <xf numFmtId="166" fontId="35" fillId="13" borderId="24" xfId="0" applyNumberFormat="1" applyFont="1" applyFill="1" applyBorder="1"/>
    <xf numFmtId="0" fontId="33" fillId="9" borderId="18" xfId="0" applyFont="1" applyFill="1" applyBorder="1" applyAlignment="1">
      <alignment horizontal="left" indent="2"/>
    </xf>
    <xf numFmtId="0" fontId="0" fillId="9" borderId="22" xfId="0" applyFill="1" applyBorder="1"/>
    <xf numFmtId="166" fontId="7" fillId="9" borderId="23" xfId="0" applyNumberFormat="1" applyFont="1" applyFill="1" applyBorder="1"/>
    <xf numFmtId="0" fontId="7" fillId="9" borderId="24" xfId="0" applyFont="1" applyFill="1" applyBorder="1"/>
    <xf numFmtId="0" fontId="8" fillId="18" borderId="8" xfId="0" applyFont="1" applyFill="1" applyBorder="1"/>
    <xf numFmtId="166" fontId="35" fillId="13" borderId="8" xfId="0" applyNumberFormat="1" applyFont="1" applyFill="1" applyBorder="1"/>
    <xf numFmtId="0" fontId="35" fillId="13" borderId="8" xfId="0" applyFont="1" applyFill="1" applyBorder="1" applyAlignment="1">
      <alignment horizontal="left"/>
    </xf>
    <xf numFmtId="166" fontId="9" fillId="9" borderId="8" xfId="0" applyNumberFormat="1" applyFont="1" applyFill="1" applyBorder="1"/>
    <xf numFmtId="166" fontId="7" fillId="9" borderId="24" xfId="0" applyNumberFormat="1" applyFont="1" applyFill="1" applyBorder="1"/>
    <xf numFmtId="0" fontId="8" fillId="17" borderId="8" xfId="0" applyFont="1" applyFill="1" applyBorder="1"/>
    <xf numFmtId="10" fontId="0" fillId="9" borderId="8" xfId="2" applyNumberFormat="1" applyFont="1" applyFill="1" applyBorder="1"/>
    <xf numFmtId="3" fontId="0" fillId="9" borderId="8" xfId="0" applyNumberFormat="1" applyFill="1" applyBorder="1"/>
    <xf numFmtId="0" fontId="0" fillId="9" borderId="25" xfId="0" applyFill="1" applyBorder="1"/>
    <xf numFmtId="0" fontId="0" fillId="0" borderId="25" xfId="0" applyBorder="1"/>
    <xf numFmtId="166" fontId="0" fillId="9" borderId="25" xfId="0" applyNumberFormat="1" applyFill="1" applyBorder="1"/>
    <xf numFmtId="166" fontId="0" fillId="0" borderId="25" xfId="0" applyNumberFormat="1" applyBorder="1"/>
    <xf numFmtId="166" fontId="0" fillId="0" borderId="8" xfId="0" applyNumberFormat="1" applyBorder="1"/>
    <xf numFmtId="0" fontId="35" fillId="8" borderId="0" xfId="0" applyFont="1" applyFill="1"/>
    <xf numFmtId="17" fontId="7" fillId="19" borderId="25" xfId="0" applyNumberFormat="1" applyFont="1" applyFill="1" applyBorder="1"/>
    <xf numFmtId="166" fontId="0" fillId="9" borderId="0" xfId="0" applyNumberFormat="1" applyFill="1"/>
    <xf numFmtId="166" fontId="10" fillId="9" borderId="24" xfId="0" applyNumberFormat="1" applyFont="1" applyFill="1" applyBorder="1"/>
    <xf numFmtId="166" fontId="0" fillId="9" borderId="8" xfId="0" applyNumberFormat="1" applyFill="1" applyBorder="1"/>
    <xf numFmtId="0" fontId="33" fillId="8" borderId="0" xfId="0" applyFont="1" applyFill="1"/>
    <xf numFmtId="166" fontId="10" fillId="9" borderId="8" xfId="0" applyNumberFormat="1" applyFont="1" applyFill="1" applyBorder="1"/>
    <xf numFmtId="0" fontId="37" fillId="10" borderId="18" xfId="0" applyFont="1" applyFill="1" applyBorder="1"/>
    <xf numFmtId="0" fontId="5" fillId="10" borderId="18" xfId="0" applyFont="1" applyFill="1" applyBorder="1"/>
    <xf numFmtId="0" fontId="35" fillId="20" borderId="8" xfId="0" applyFont="1" applyFill="1" applyBorder="1"/>
    <xf numFmtId="0" fontId="35" fillId="9" borderId="18" xfId="0" applyFont="1" applyFill="1" applyBorder="1"/>
    <xf numFmtId="166" fontId="10" fillId="0" borderId="18" xfId="0" applyNumberFormat="1" applyFont="1" applyBorder="1"/>
    <xf numFmtId="171" fontId="0" fillId="9" borderId="25" xfId="0" applyNumberFormat="1" applyFill="1" applyBorder="1"/>
    <xf numFmtId="171" fontId="0" fillId="0" borderId="25" xfId="0" applyNumberFormat="1" applyBorder="1"/>
    <xf numFmtId="0" fontId="36" fillId="9" borderId="18" xfId="0" applyFont="1" applyFill="1" applyBorder="1" applyAlignment="1">
      <alignment horizontal="left" indent="2"/>
    </xf>
    <xf numFmtId="0" fontId="35" fillId="8" borderId="18" xfId="0" applyFont="1" applyFill="1" applyBorder="1"/>
    <xf numFmtId="0" fontId="33" fillId="8" borderId="18" xfId="0" applyFont="1" applyFill="1" applyBorder="1"/>
    <xf numFmtId="171" fontId="0" fillId="8" borderId="25" xfId="0" applyNumberFormat="1" applyFill="1" applyBorder="1"/>
    <xf numFmtId="9" fontId="9" fillId="0" borderId="18" xfId="2" applyFont="1" applyBorder="1"/>
    <xf numFmtId="166" fontId="9" fillId="9" borderId="18" xfId="0" applyNumberFormat="1" applyFont="1" applyFill="1" applyBorder="1"/>
    <xf numFmtId="166" fontId="10" fillId="9" borderId="23" xfId="0" applyNumberFormat="1" applyFont="1" applyFill="1" applyBorder="1"/>
    <xf numFmtId="166" fontId="3" fillId="0" borderId="18" xfId="0" applyNumberFormat="1" applyFont="1" applyBorder="1" applyAlignment="1">
      <alignment horizontal="left" indent="1"/>
    </xf>
    <xf numFmtId="0" fontId="8" fillId="0" borderId="18" xfId="0" applyFont="1" applyBorder="1" applyAlignment="1">
      <alignment horizontal="left" indent="1"/>
    </xf>
    <xf numFmtId="0" fontId="8" fillId="0" borderId="18" xfId="0" applyFont="1" applyBorder="1" applyAlignment="1">
      <alignment horizontal="left" indent="2"/>
    </xf>
    <xf numFmtId="9" fontId="8" fillId="0" borderId="18" xfId="0" applyNumberFormat="1" applyFont="1" applyBorder="1"/>
    <xf numFmtId="14" fontId="33" fillId="9" borderId="18" xfId="0" applyNumberFormat="1" applyFont="1" applyFill="1" applyBorder="1"/>
    <xf numFmtId="2" fontId="9" fillId="0" borderId="18" xfId="0" applyNumberFormat="1" applyFont="1" applyBorder="1" applyAlignment="1">
      <alignment horizontal="right"/>
    </xf>
    <xf numFmtId="17" fontId="29" fillId="9" borderId="8" xfId="0" applyNumberFormat="1" applyFont="1" applyFill="1" applyBorder="1"/>
    <xf numFmtId="0" fontId="29" fillId="9" borderId="18" xfId="0" applyFont="1" applyFill="1" applyBorder="1"/>
    <xf numFmtId="0" fontId="0" fillId="0" borderId="18" xfId="0" applyBorder="1" applyAlignment="1">
      <alignment horizontal="left" indent="2"/>
    </xf>
    <xf numFmtId="0" fontId="0" fillId="0" borderId="8" xfId="0" applyBorder="1" applyAlignment="1">
      <alignment horizontal="left" indent="2"/>
    </xf>
    <xf numFmtId="0" fontId="0" fillId="0" borderId="18" xfId="0" applyBorder="1" applyAlignment="1">
      <alignment horizontal="left" indent="3"/>
    </xf>
    <xf numFmtId="0" fontId="0" fillId="0" borderId="18" xfId="0" applyBorder="1" applyAlignment="1">
      <alignment horizontal="left" indent="4"/>
    </xf>
    <xf numFmtId="166" fontId="28" fillId="9" borderId="18" xfId="0" applyNumberFormat="1" applyFont="1" applyFill="1" applyBorder="1"/>
    <xf numFmtId="0" fontId="28" fillId="9" borderId="18" xfId="0" applyFont="1" applyFill="1" applyBorder="1"/>
    <xf numFmtId="17" fontId="29" fillId="9" borderId="26" xfId="0" applyNumberFormat="1" applyFont="1" applyFill="1" applyBorder="1"/>
    <xf numFmtId="0" fontId="38" fillId="14" borderId="18" xfId="0" applyFont="1" applyFill="1" applyBorder="1"/>
    <xf numFmtId="0" fontId="35" fillId="21" borderId="8" xfId="0" applyFont="1" applyFill="1" applyBorder="1"/>
    <xf numFmtId="0" fontId="33" fillId="21" borderId="8" xfId="0" applyFont="1" applyFill="1" applyBorder="1"/>
    <xf numFmtId="0" fontId="35" fillId="22" borderId="8" xfId="0" applyFont="1" applyFill="1" applyBorder="1"/>
    <xf numFmtId="0" fontId="33" fillId="22" borderId="8" xfId="0" applyFont="1" applyFill="1" applyBorder="1"/>
    <xf numFmtId="0" fontId="35" fillId="23" borderId="8" xfId="0" applyFont="1" applyFill="1" applyBorder="1"/>
    <xf numFmtId="0" fontId="33" fillId="23" borderId="8" xfId="0" applyFont="1" applyFill="1" applyBorder="1"/>
    <xf numFmtId="0" fontId="35" fillId="21" borderId="18" xfId="0" applyFont="1" applyFill="1" applyBorder="1"/>
    <xf numFmtId="0" fontId="35" fillId="22" borderId="18" xfId="0" applyFont="1" applyFill="1" applyBorder="1"/>
    <xf numFmtId="0" fontId="35" fillId="23" borderId="18" xfId="0" applyFont="1" applyFill="1" applyBorder="1"/>
    <xf numFmtId="0" fontId="0" fillId="0" borderId="17" xfId="0" applyBorder="1" applyAlignment="1">
      <alignment horizontal="left" indent="2"/>
    </xf>
    <xf numFmtId="166" fontId="35" fillId="13" borderId="22" xfId="0" applyNumberFormat="1" applyFont="1" applyFill="1" applyBorder="1"/>
    <xf numFmtId="166" fontId="35" fillId="8" borderId="18" xfId="2" applyNumberFormat="1" applyFont="1" applyFill="1" applyBorder="1"/>
    <xf numFmtId="0" fontId="7" fillId="9" borderId="0" xfId="0" applyFont="1" applyFill="1"/>
    <xf numFmtId="0" fontId="7" fillId="9" borderId="8" xfId="0" applyFont="1" applyFill="1" applyBorder="1"/>
    <xf numFmtId="166" fontId="35" fillId="8" borderId="15" xfId="0" applyNumberFormat="1" applyFont="1" applyFill="1" applyBorder="1"/>
    <xf numFmtId="166" fontId="9" fillId="0" borderId="15" xfId="0" applyNumberFormat="1" applyFont="1" applyBorder="1"/>
    <xf numFmtId="0" fontId="35" fillId="14" borderId="29" xfId="0" applyFont="1" applyFill="1" applyBorder="1" applyAlignment="1">
      <alignment horizontal="right"/>
    </xf>
    <xf numFmtId="0" fontId="35" fillId="14" borderId="30" xfId="0" applyFont="1" applyFill="1" applyBorder="1" applyAlignment="1">
      <alignment horizontal="right"/>
    </xf>
    <xf numFmtId="0" fontId="35" fillId="14" borderId="31" xfId="0" applyFont="1" applyFill="1" applyBorder="1" applyAlignment="1">
      <alignment horizontal="right"/>
    </xf>
    <xf numFmtId="166" fontId="9" fillId="0" borderId="33" xfId="0" applyNumberFormat="1" applyFont="1" applyBorder="1"/>
    <xf numFmtId="166" fontId="9" fillId="0" borderId="35" xfId="0" applyNumberFormat="1" applyFont="1" applyBorder="1"/>
    <xf numFmtId="166" fontId="9" fillId="0" borderId="36" xfId="0" applyNumberFormat="1" applyFont="1" applyBorder="1"/>
    <xf numFmtId="0" fontId="35" fillId="14" borderId="37" xfId="0" applyFont="1" applyFill="1" applyBorder="1" applyAlignment="1">
      <alignment horizontal="right"/>
    </xf>
    <xf numFmtId="166" fontId="9" fillId="0" borderId="38" xfId="0" applyNumberFormat="1" applyFont="1" applyBorder="1"/>
    <xf numFmtId="0" fontId="35" fillId="14" borderId="39" xfId="0" applyFont="1" applyFill="1" applyBorder="1" applyAlignment="1">
      <alignment horizontal="right"/>
    </xf>
    <xf numFmtId="166" fontId="35" fillId="8" borderId="19" xfId="0" applyNumberFormat="1" applyFont="1" applyFill="1" applyBorder="1"/>
    <xf numFmtId="166" fontId="10" fillId="0" borderId="19" xfId="0" applyNumberFormat="1" applyFont="1" applyBorder="1"/>
    <xf numFmtId="166" fontId="10" fillId="0" borderId="20" xfId="0" applyNumberFormat="1" applyFont="1" applyBorder="1"/>
    <xf numFmtId="0" fontId="35" fillId="14" borderId="13" xfId="0" applyFont="1" applyFill="1" applyBorder="1" applyAlignment="1">
      <alignment horizontal="right"/>
    </xf>
    <xf numFmtId="166" fontId="33" fillId="8" borderId="13" xfId="0" applyNumberFormat="1" applyFont="1" applyFill="1" applyBorder="1"/>
    <xf numFmtId="166" fontId="9" fillId="0" borderId="13" xfId="0" applyNumberFormat="1" applyFont="1" applyBorder="1"/>
    <xf numFmtId="166" fontId="35" fillId="8" borderId="13" xfId="0" applyNumberFormat="1" applyFont="1" applyFill="1" applyBorder="1"/>
    <xf numFmtId="9" fontId="33" fillId="8" borderId="32" xfId="2" applyFont="1" applyFill="1" applyBorder="1"/>
    <xf numFmtId="166" fontId="35" fillId="8" borderId="33" xfId="2" applyNumberFormat="1" applyFont="1" applyFill="1" applyBorder="1"/>
    <xf numFmtId="9" fontId="9" fillId="0" borderId="32" xfId="2" applyFont="1" applyBorder="1"/>
    <xf numFmtId="9" fontId="35" fillId="8" borderId="32" xfId="2" applyFont="1" applyFill="1" applyBorder="1"/>
    <xf numFmtId="9" fontId="9" fillId="0" borderId="34" xfId="2" applyFont="1" applyBorder="1"/>
    <xf numFmtId="9" fontId="9" fillId="0" borderId="35" xfId="2" applyFont="1" applyBorder="1"/>
    <xf numFmtId="17" fontId="7" fillId="19" borderId="8" xfId="0" applyNumberFormat="1" applyFont="1" applyFill="1" applyBorder="1"/>
    <xf numFmtId="0" fontId="28" fillId="10" borderId="26" xfId="0" applyFont="1" applyFill="1" applyBorder="1"/>
    <xf numFmtId="0" fontId="28" fillId="10" borderId="27" xfId="0" applyFont="1" applyFill="1" applyBorder="1"/>
    <xf numFmtId="0" fontId="28" fillId="10" borderId="28" xfId="0" applyFont="1" applyFill="1" applyBorder="1"/>
    <xf numFmtId="17" fontId="28" fillId="15" borderId="27" xfId="0" applyNumberFormat="1" applyFont="1" applyFill="1" applyBorder="1"/>
    <xf numFmtId="17" fontId="28" fillId="15" borderId="28" xfId="0" applyNumberFormat="1" applyFont="1" applyFill="1" applyBorder="1"/>
    <xf numFmtId="0" fontId="39" fillId="9" borderId="8" xfId="0" applyFont="1" applyFill="1" applyBorder="1"/>
    <xf numFmtId="166" fontId="33" fillId="8" borderId="18" xfId="0" applyNumberFormat="1" applyFont="1" applyFill="1" applyBorder="1"/>
    <xf numFmtId="166" fontId="35" fillId="8" borderId="18" xfId="0" applyNumberFormat="1" applyFont="1" applyFill="1" applyBorder="1"/>
    <xf numFmtId="17" fontId="7" fillId="24" borderId="25" xfId="0" applyNumberFormat="1" applyFont="1" applyFill="1" applyBorder="1"/>
    <xf numFmtId="0" fontId="8" fillId="13" borderId="8" xfId="0" applyFont="1" applyFill="1" applyBorder="1"/>
    <xf numFmtId="0" fontId="5" fillId="9" borderId="8" xfId="0" applyFont="1" applyFill="1" applyBorder="1" applyAlignment="1">
      <alignment horizontal="right"/>
    </xf>
    <xf numFmtId="171" fontId="7" fillId="8" borderId="25" xfId="0" applyNumberFormat="1" applyFont="1" applyFill="1" applyBorder="1"/>
    <xf numFmtId="0" fontId="0" fillId="9" borderId="44" xfId="0" applyFill="1" applyBorder="1"/>
    <xf numFmtId="171" fontId="0" fillId="9" borderId="44" xfId="0" applyNumberFormat="1" applyFill="1" applyBorder="1"/>
    <xf numFmtId="0" fontId="0" fillId="9" borderId="45" xfId="0" applyFill="1" applyBorder="1"/>
    <xf numFmtId="171" fontId="0" fillId="9" borderId="45" xfId="0" applyNumberFormat="1" applyFill="1" applyBorder="1"/>
    <xf numFmtId="171" fontId="35" fillId="8" borderId="18" xfId="0" applyNumberFormat="1" applyFont="1" applyFill="1" applyBorder="1"/>
    <xf numFmtId="0" fontId="40" fillId="9" borderId="8" xfId="0" applyFont="1" applyFill="1" applyBorder="1"/>
    <xf numFmtId="0" fontId="28" fillId="8" borderId="8" xfId="0" applyFont="1" applyFill="1" applyBorder="1"/>
    <xf numFmtId="0" fontId="41" fillId="9" borderId="8" xfId="0" applyFont="1" applyFill="1" applyBorder="1"/>
    <xf numFmtId="166" fontId="9" fillId="8" borderId="18" xfId="0" applyNumberFormat="1" applyFont="1" applyFill="1" applyBorder="1"/>
    <xf numFmtId="166" fontId="10" fillId="8" borderId="24" xfId="0" applyNumberFormat="1" applyFont="1" applyFill="1" applyBorder="1"/>
    <xf numFmtId="17" fontId="7" fillId="24" borderId="4" xfId="0" applyNumberFormat="1" applyFont="1" applyFill="1" applyBorder="1"/>
    <xf numFmtId="0" fontId="35" fillId="13" borderId="26" xfId="0" applyFont="1" applyFill="1" applyBorder="1"/>
    <xf numFmtId="166" fontId="35" fillId="13" borderId="27" xfId="0" applyNumberFormat="1" applyFont="1" applyFill="1" applyBorder="1"/>
    <xf numFmtId="0" fontId="35" fillId="13" borderId="27" xfId="0" applyFont="1" applyFill="1" applyBorder="1"/>
    <xf numFmtId="166" fontId="35" fillId="13" borderId="28" xfId="0" applyNumberFormat="1" applyFont="1" applyFill="1" applyBorder="1"/>
    <xf numFmtId="0" fontId="35" fillId="14" borderId="8" xfId="0" applyFont="1" applyFill="1" applyBorder="1" applyAlignment="1">
      <alignment horizontal="right"/>
    </xf>
    <xf numFmtId="0" fontId="42" fillId="9" borderId="8" xfId="0" applyFont="1" applyFill="1" applyBorder="1"/>
    <xf numFmtId="0" fontId="43" fillId="9" borderId="8" xfId="0" applyFont="1" applyFill="1" applyBorder="1"/>
    <xf numFmtId="17" fontId="43" fillId="9" borderId="8" xfId="0" applyNumberFormat="1" applyFont="1" applyFill="1" applyBorder="1"/>
    <xf numFmtId="17" fontId="43" fillId="9" borderId="21" xfId="0" applyNumberFormat="1" applyFont="1" applyFill="1" applyBorder="1"/>
    <xf numFmtId="17" fontId="39" fillId="15" borderId="24" xfId="0" applyNumberFormat="1" applyFont="1" applyFill="1" applyBorder="1" applyAlignment="1">
      <alignment horizontal="center"/>
    </xf>
    <xf numFmtId="17" fontId="43" fillId="15" borderId="40" xfId="0" applyNumberFormat="1" applyFont="1" applyFill="1" applyBorder="1" applyAlignment="1">
      <alignment horizontal="center"/>
    </xf>
    <xf numFmtId="17" fontId="43" fillId="15" borderId="27" xfId="0" applyNumberFormat="1" applyFont="1" applyFill="1" applyBorder="1" applyAlignment="1">
      <alignment horizontal="center"/>
    </xf>
    <xf numFmtId="17" fontId="43" fillId="15" borderId="41" xfId="0" applyNumberFormat="1" applyFont="1" applyFill="1" applyBorder="1" applyAlignment="1">
      <alignment horizontal="center"/>
    </xf>
    <xf numFmtId="17" fontId="39" fillId="15" borderId="26" xfId="0" applyNumberFormat="1" applyFont="1" applyFill="1" applyBorder="1" applyAlignment="1">
      <alignment horizontal="center"/>
    </xf>
    <xf numFmtId="17" fontId="39" fillId="15" borderId="27" xfId="0" applyNumberFormat="1" applyFont="1" applyFill="1" applyBorder="1" applyAlignment="1">
      <alignment horizontal="center"/>
    </xf>
    <xf numFmtId="17" fontId="39" fillId="15" borderId="28" xfId="0" applyNumberFormat="1" applyFont="1" applyFill="1" applyBorder="1" applyAlignment="1">
      <alignment horizontal="center"/>
    </xf>
    <xf numFmtId="17" fontId="39" fillId="15" borderId="40" xfId="0" applyNumberFormat="1" applyFont="1" applyFill="1" applyBorder="1" applyAlignment="1">
      <alignment horizontal="center"/>
    </xf>
    <xf numFmtId="17" fontId="39" fillId="15" borderId="41" xfId="0" applyNumberFormat="1" applyFont="1" applyFill="1" applyBorder="1" applyAlignment="1">
      <alignment horizontal="center"/>
    </xf>
    <xf numFmtId="17" fontId="39" fillId="15" borderId="21" xfId="0" applyNumberFormat="1" applyFont="1" applyFill="1" applyBorder="1" applyAlignment="1">
      <alignment horizontal="center"/>
    </xf>
    <xf numFmtId="17" fontId="43" fillId="15" borderId="40" xfId="0" applyNumberFormat="1" applyFont="1" applyFill="1" applyBorder="1"/>
    <xf numFmtId="17" fontId="43" fillId="15" borderId="27" xfId="0" applyNumberFormat="1" applyFont="1" applyFill="1" applyBorder="1"/>
    <xf numFmtId="0" fontId="44" fillId="0" borderId="18" xfId="0" applyFont="1" applyBorder="1"/>
    <xf numFmtId="0" fontId="39" fillId="9" borderId="18" xfId="0" applyFont="1" applyFill="1" applyBorder="1"/>
    <xf numFmtId="166" fontId="39" fillId="9" borderId="18" xfId="0" applyNumberFormat="1" applyFont="1" applyFill="1" applyBorder="1"/>
    <xf numFmtId="0" fontId="43" fillId="9" borderId="18" xfId="0" applyFont="1" applyFill="1" applyBorder="1"/>
    <xf numFmtId="166" fontId="45" fillId="0" borderId="18" xfId="0" applyNumberFormat="1" applyFont="1" applyBorder="1"/>
    <xf numFmtId="166" fontId="45" fillId="9" borderId="18" xfId="0" applyNumberFormat="1" applyFont="1" applyFill="1" applyBorder="1"/>
    <xf numFmtId="166" fontId="46" fillId="9" borderId="18" xfId="0" applyNumberFormat="1" applyFont="1" applyFill="1" applyBorder="1"/>
    <xf numFmtId="166" fontId="46" fillId="0" borderId="18" xfId="0" applyNumberFormat="1" applyFont="1" applyBorder="1"/>
    <xf numFmtId="0" fontId="47" fillId="0" borderId="8" xfId="0" applyFont="1" applyBorder="1"/>
    <xf numFmtId="0" fontId="44" fillId="21" borderId="18" xfId="0" applyFont="1" applyFill="1" applyBorder="1"/>
    <xf numFmtId="166" fontId="45" fillId="21" borderId="18" xfId="0" applyNumberFormat="1" applyFont="1" applyFill="1" applyBorder="1"/>
    <xf numFmtId="166" fontId="46" fillId="21" borderId="18" xfId="0" applyNumberFormat="1" applyFont="1" applyFill="1" applyBorder="1"/>
    <xf numFmtId="0" fontId="47" fillId="0" borderId="18" xfId="0" applyFont="1" applyBorder="1" applyAlignment="1">
      <alignment horizontal="left" indent="2"/>
    </xf>
    <xf numFmtId="0" fontId="44" fillId="22" borderId="18" xfId="0" applyFont="1" applyFill="1" applyBorder="1"/>
    <xf numFmtId="166" fontId="45" fillId="22" borderId="18" xfId="0" applyNumberFormat="1" applyFont="1" applyFill="1" applyBorder="1"/>
    <xf numFmtId="166" fontId="46" fillId="22" borderId="18" xfId="0" applyNumberFormat="1" applyFont="1" applyFill="1" applyBorder="1"/>
    <xf numFmtId="0" fontId="44" fillId="8" borderId="18" xfId="0" applyFont="1" applyFill="1" applyBorder="1" applyAlignment="1">
      <alignment horizontal="left" indent="1"/>
    </xf>
    <xf numFmtId="0" fontId="48" fillId="9" borderId="8" xfId="0" applyFont="1" applyFill="1" applyBorder="1"/>
    <xf numFmtId="166" fontId="45" fillId="8" borderId="18" xfId="0" applyNumberFormat="1" applyFont="1" applyFill="1" applyBorder="1"/>
    <xf numFmtId="166" fontId="46" fillId="8" borderId="18" xfId="0" applyNumberFormat="1" applyFont="1" applyFill="1" applyBorder="1"/>
    <xf numFmtId="0" fontId="47" fillId="0" borderId="18" xfId="0" applyFont="1" applyBorder="1" applyAlignment="1">
      <alignment horizontal="left" indent="3"/>
    </xf>
    <xf numFmtId="0" fontId="47" fillId="0" borderId="18" xfId="0" applyFont="1" applyBorder="1" applyAlignment="1">
      <alignment horizontal="left" indent="4"/>
    </xf>
    <xf numFmtId="0" fontId="47" fillId="0" borderId="18" xfId="0" applyFont="1" applyBorder="1" applyAlignment="1">
      <alignment horizontal="left" indent="6"/>
    </xf>
    <xf numFmtId="0" fontId="44" fillId="23" borderId="18" xfId="0" applyFont="1" applyFill="1" applyBorder="1"/>
    <xf numFmtId="166" fontId="45" fillId="25" borderId="18" xfId="0" applyNumberFormat="1" applyFont="1" applyFill="1" applyBorder="1"/>
    <xf numFmtId="166" fontId="46" fillId="25" borderId="18" xfId="0" applyNumberFormat="1" applyFont="1" applyFill="1" applyBorder="1"/>
    <xf numFmtId="0" fontId="44" fillId="8" borderId="17" xfId="0" applyFont="1" applyFill="1" applyBorder="1" applyAlignment="1">
      <alignment horizontal="left" indent="2"/>
    </xf>
    <xf numFmtId="0" fontId="47" fillId="0" borderId="17" xfId="0" applyFont="1" applyBorder="1" applyAlignment="1">
      <alignment horizontal="left" indent="4"/>
    </xf>
    <xf numFmtId="0" fontId="44" fillId="8" borderId="18" xfId="0" applyFont="1" applyFill="1" applyBorder="1" applyAlignment="1">
      <alignment horizontal="left" indent="2"/>
    </xf>
    <xf numFmtId="0" fontId="39" fillId="8" borderId="18" xfId="0" applyFont="1" applyFill="1" applyBorder="1"/>
    <xf numFmtId="0" fontId="47" fillId="0" borderId="8" xfId="0" applyFont="1" applyBorder="1" applyAlignment="1">
      <alignment horizontal="left" indent="2"/>
    </xf>
    <xf numFmtId="0" fontId="47" fillId="0" borderId="17" xfId="0" applyFont="1" applyBorder="1" applyAlignment="1">
      <alignment horizontal="left" indent="2"/>
    </xf>
    <xf numFmtId="0" fontId="49" fillId="9" borderId="8" xfId="0" applyFont="1" applyFill="1" applyBorder="1"/>
    <xf numFmtId="166" fontId="7" fillId="9" borderId="8" xfId="0" applyNumberFormat="1" applyFont="1" applyFill="1" applyBorder="1"/>
    <xf numFmtId="0" fontId="39" fillId="10" borderId="21" xfId="0" applyFont="1" applyFill="1" applyBorder="1" applyAlignment="1">
      <alignment horizontal="center"/>
    </xf>
    <xf numFmtId="0" fontId="39" fillId="10" borderId="22" xfId="0" applyFont="1" applyFill="1" applyBorder="1" applyAlignment="1">
      <alignment horizontal="center"/>
    </xf>
    <xf numFmtId="0" fontId="39" fillId="10" borderId="23" xfId="0" applyFont="1" applyFill="1" applyBorder="1" applyAlignment="1">
      <alignment horizontal="center"/>
    </xf>
    <xf numFmtId="0" fontId="39" fillId="10" borderId="21" xfId="0" applyFont="1" applyFill="1" applyBorder="1" applyAlignment="1">
      <alignment horizontal="center" vertical="center"/>
    </xf>
    <xf numFmtId="0" fontId="39" fillId="10" borderId="22" xfId="0" applyFont="1" applyFill="1" applyBorder="1" applyAlignment="1">
      <alignment horizontal="center" vertical="center"/>
    </xf>
    <xf numFmtId="0" fontId="39" fillId="10" borderId="23" xfId="0" applyFont="1" applyFill="1" applyBorder="1" applyAlignment="1">
      <alignment horizontal="center" vertical="center"/>
    </xf>
    <xf numFmtId="0" fontId="39" fillId="10" borderId="42" xfId="0" applyFont="1" applyFill="1" applyBorder="1" applyAlignment="1">
      <alignment horizontal="center" vertical="center"/>
    </xf>
    <xf numFmtId="0" fontId="39" fillId="10" borderId="43" xfId="0" applyFont="1" applyFill="1" applyBorder="1" applyAlignment="1">
      <alignment horizontal="center" vertical="center"/>
    </xf>
    <xf numFmtId="0" fontId="33" fillId="9" borderId="13" xfId="0" applyFont="1" applyFill="1" applyBorder="1" applyAlignment="1">
      <alignment horizontal="left"/>
    </xf>
    <xf numFmtId="0" fontId="33" fillId="9" borderId="14" xfId="0" applyFont="1" applyFill="1" applyBorder="1" applyAlignment="1">
      <alignment horizontal="left"/>
    </xf>
    <xf numFmtId="0" fontId="33" fillId="9" borderId="15" xfId="0" applyFont="1" applyFill="1" applyBorder="1" applyAlignment="1">
      <alignment horizontal="left"/>
    </xf>
    <xf numFmtId="0" fontId="8" fillId="9" borderId="18" xfId="0" applyFont="1" applyFill="1" applyBorder="1" applyAlignment="1">
      <alignment horizontal="left"/>
    </xf>
    <xf numFmtId="0" fontId="0" fillId="9" borderId="18" xfId="0" applyFill="1" applyBorder="1" applyAlignment="1">
      <alignment horizontal="left"/>
    </xf>
    <xf numFmtId="0" fontId="0" fillId="9" borderId="13" xfId="0" applyFill="1" applyBorder="1" applyAlignment="1">
      <alignment horizontal="left"/>
    </xf>
    <xf numFmtId="0" fontId="0" fillId="9" borderId="14" xfId="0" applyFill="1" applyBorder="1" applyAlignment="1">
      <alignment horizontal="left"/>
    </xf>
    <xf numFmtId="0" fontId="0" fillId="9" borderId="15" xfId="0" applyFill="1" applyBorder="1" applyAlignment="1">
      <alignment horizontal="left"/>
    </xf>
    <xf numFmtId="0" fontId="32" fillId="10" borderId="13" xfId="0" applyFont="1" applyFill="1" applyBorder="1" applyAlignment="1">
      <alignment horizontal="left"/>
    </xf>
    <xf numFmtId="0" fontId="32" fillId="10" borderId="14" xfId="0" applyFont="1" applyFill="1" applyBorder="1" applyAlignment="1">
      <alignment horizontal="left"/>
    </xf>
    <xf numFmtId="0" fontId="32" fillId="10" borderId="15" xfId="0" applyFont="1" applyFill="1" applyBorder="1" applyAlignment="1">
      <alignment horizontal="left"/>
    </xf>
    <xf numFmtId="0" fontId="35" fillId="14" borderId="13" xfId="0" applyFont="1" applyFill="1" applyBorder="1" applyAlignment="1">
      <alignment horizontal="left"/>
    </xf>
    <xf numFmtId="0" fontId="35" fillId="14" borderId="14" xfId="0" applyFont="1" applyFill="1" applyBorder="1" applyAlignment="1">
      <alignment horizontal="left"/>
    </xf>
    <xf numFmtId="0" fontId="35" fillId="14" borderId="15" xfId="0" applyFont="1" applyFill="1" applyBorder="1" applyAlignment="1">
      <alignment horizontal="left"/>
    </xf>
    <xf numFmtId="0" fontId="33" fillId="9" borderId="13" xfId="0" applyFont="1" applyFill="1" applyBorder="1" applyAlignment="1">
      <alignment horizontal="left" indent="2"/>
    </xf>
    <xf numFmtId="0" fontId="33" fillId="9" borderId="14" xfId="0" applyFont="1" applyFill="1" applyBorder="1" applyAlignment="1">
      <alignment horizontal="left" indent="2"/>
    </xf>
    <xf numFmtId="0" fontId="33" fillId="9" borderId="15" xfId="0" applyFont="1" applyFill="1" applyBorder="1" applyAlignment="1">
      <alignment horizontal="left" indent="2"/>
    </xf>
    <xf numFmtId="0" fontId="35" fillId="8" borderId="13" xfId="0" applyFont="1" applyFill="1" applyBorder="1" applyAlignment="1">
      <alignment horizontal="left"/>
    </xf>
    <xf numFmtId="0" fontId="35" fillId="8" borderId="14" xfId="0" applyFont="1" applyFill="1" applyBorder="1" applyAlignment="1">
      <alignment horizontal="left"/>
    </xf>
    <xf numFmtId="0" fontId="35" fillId="8" borderId="15" xfId="0" applyFont="1" applyFill="1" applyBorder="1" applyAlignment="1">
      <alignment horizontal="left"/>
    </xf>
    <xf numFmtId="0" fontId="35" fillId="13" borderId="21" xfId="0" applyFont="1" applyFill="1" applyBorder="1" applyAlignment="1">
      <alignment horizontal="left"/>
    </xf>
    <xf numFmtId="0" fontId="35" fillId="13" borderId="22" xfId="0" applyFont="1" applyFill="1" applyBorder="1" applyAlignment="1">
      <alignment horizontal="left"/>
    </xf>
    <xf numFmtId="0" fontId="35" fillId="13" borderId="23" xfId="0" applyFont="1" applyFill="1" applyBorder="1" applyAlignment="1">
      <alignment horizontal="left"/>
    </xf>
    <xf numFmtId="0" fontId="7" fillId="9" borderId="13" xfId="0" applyFont="1" applyFill="1" applyBorder="1" applyAlignment="1">
      <alignment horizontal="center"/>
    </xf>
    <xf numFmtId="0" fontId="7" fillId="9" borderId="14" xfId="0" applyFont="1" applyFill="1" applyBorder="1" applyAlignment="1">
      <alignment horizontal="center"/>
    </xf>
    <xf numFmtId="0" fontId="7" fillId="9" borderId="15" xfId="0" applyFont="1" applyFill="1" applyBorder="1" applyAlignment="1">
      <alignment horizontal="center"/>
    </xf>
    <xf numFmtId="0" fontId="11" fillId="5" borderId="11" xfId="0" applyFont="1" applyFill="1" applyBorder="1" applyAlignment="1">
      <alignment horizontal="center"/>
    </xf>
    <xf numFmtId="0" fontId="0" fillId="0" borderId="0" xfId="0"/>
    <xf numFmtId="0" fontId="2" fillId="0" borderId="12" xfId="0" applyFont="1" applyBorder="1"/>
    <xf numFmtId="0" fontId="11" fillId="4" borderId="0" xfId="0" applyFont="1" applyFill="1" applyAlignment="1">
      <alignment horizontal="center"/>
    </xf>
    <xf numFmtId="3" fontId="9" fillId="0" borderId="0" xfId="0" applyNumberFormat="1" applyFont="1"/>
  </cellXfs>
  <cellStyles count="3">
    <cellStyle name="Prozent" xfId="2" builtinId="5"/>
    <cellStyle name="Standard" xfId="0" builtinId="0"/>
    <cellStyle name="Währung" xfId="1" builtinId="4"/>
  </cellStyles>
  <dxfs count="248"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Profit / Loss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'1.1_Übersicht_Charts_Plan_Actua'!$C$3</c:f>
              <c:strCache>
                <c:ptCount val="1"/>
                <c:pt idx="0">
                  <c:v>Umsatzerlöse</c:v>
                </c:pt>
              </c:strCache>
            </c:strRef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'1.1_Übersicht_Charts_Plan_Actua'!$D$3:$AA$3</c:f>
              <c:numCache>
                <c:formatCode>[$€]#,##0</c:formatCode>
                <c:ptCount val="24"/>
                <c:pt idx="0">
                  <c:v>5550</c:v>
                </c:pt>
                <c:pt idx="1">
                  <c:v>9750</c:v>
                </c:pt>
                <c:pt idx="2">
                  <c:v>16650</c:v>
                </c:pt>
                <c:pt idx="3">
                  <c:v>21750</c:v>
                </c:pt>
                <c:pt idx="4">
                  <c:v>29400</c:v>
                </c:pt>
                <c:pt idx="5">
                  <c:v>35100</c:v>
                </c:pt>
                <c:pt idx="6">
                  <c:v>43050</c:v>
                </c:pt>
                <c:pt idx="7">
                  <c:v>49050</c:v>
                </c:pt>
                <c:pt idx="8">
                  <c:v>57300</c:v>
                </c:pt>
                <c:pt idx="9">
                  <c:v>63450</c:v>
                </c:pt>
                <c:pt idx="10">
                  <c:v>71850</c:v>
                </c:pt>
                <c:pt idx="11">
                  <c:v>81150</c:v>
                </c:pt>
                <c:pt idx="12">
                  <c:v>91950</c:v>
                </c:pt>
                <c:pt idx="13">
                  <c:v>99937.5</c:v>
                </c:pt>
                <c:pt idx="14">
                  <c:v>109753.125</c:v>
                </c:pt>
                <c:pt idx="15">
                  <c:v>117152.34375</c:v>
                </c:pt>
                <c:pt idx="16">
                  <c:v>126414.2578125</c:v>
                </c:pt>
                <c:pt idx="17">
                  <c:v>133398.193359375</c:v>
                </c:pt>
                <c:pt idx="18">
                  <c:v>142348.64501953125</c:v>
                </c:pt>
                <c:pt idx="19">
                  <c:v>149098.98376464844</c:v>
                </c:pt>
                <c:pt idx="20">
                  <c:v>157874.23782348633</c:v>
                </c:pt>
                <c:pt idx="21">
                  <c:v>164493.17836761475</c:v>
                </c:pt>
                <c:pt idx="22">
                  <c:v>173169.88377571106</c:v>
                </c:pt>
                <c:pt idx="23">
                  <c:v>182714.91283178329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D9-7B49-88DC-C8F9F18B13CE}"/>
            </c:ext>
          </c:extLst>
        </c:ser>
        <c:ser>
          <c:idx val="1"/>
          <c:order val="1"/>
          <c:tx>
            <c:strRef>
              <c:f>'1.1_Übersicht_Charts_Plan_Actua'!$C$4</c:f>
              <c:strCache>
                <c:ptCount val="1"/>
                <c:pt idx="0">
                  <c:v>Betriebsergebnis (EBIT)</c:v>
                </c:pt>
              </c:strCache>
            </c:strRef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'1.1_Übersicht_Charts_Plan_Actua'!$D$4:$AA$4</c:f>
              <c:numCache>
                <c:formatCode>[$€]#,##0</c:formatCode>
                <c:ptCount val="24"/>
                <c:pt idx="0">
                  <c:v>-41192.550000000003</c:v>
                </c:pt>
                <c:pt idx="1">
                  <c:v>-37326.550000000003</c:v>
                </c:pt>
                <c:pt idx="2">
                  <c:v>-30557.605555555558</c:v>
                </c:pt>
                <c:pt idx="3">
                  <c:v>-25552.854012345684</c:v>
                </c:pt>
                <c:pt idx="4">
                  <c:v>-18049.290012002748</c:v>
                </c:pt>
                <c:pt idx="5">
                  <c:v>-12456.908345002674</c:v>
                </c:pt>
                <c:pt idx="6">
                  <c:v>-4659.7039465303751</c:v>
                </c:pt>
                <c:pt idx="7">
                  <c:v>1226.3281075399136</c:v>
                </c:pt>
                <c:pt idx="8">
                  <c:v>8267.1926045526925</c:v>
                </c:pt>
                <c:pt idx="9">
                  <c:v>7411.894198870672</c:v>
                </c:pt>
                <c:pt idx="10">
                  <c:v>23587.437415568711</c:v>
                </c:pt>
                <c:pt idx="11">
                  <c:v>17644.926654025141</c:v>
                </c:pt>
                <c:pt idx="12">
                  <c:v>30646.110635857774</c:v>
                </c:pt>
                <c:pt idx="13">
                  <c:v>38480.49784041728</c:v>
                </c:pt>
                <c:pt idx="14">
                  <c:v>48106.263178183472</c:v>
                </c:pt>
                <c:pt idx="15">
                  <c:v>55363.77114545615</c:v>
                </c:pt>
                <c:pt idx="16">
                  <c:v>64446.546252526816</c:v>
                </c:pt>
                <c:pt idx="17">
                  <c:v>65559.532988567735</c:v>
                </c:pt>
                <c:pt idx="18">
                  <c:v>68571.763018399201</c:v>
                </c:pt>
                <c:pt idx="19">
                  <c:v>75165.693852523516</c:v>
                </c:pt>
                <c:pt idx="20">
                  <c:v>82722.413947874433</c:v>
                </c:pt>
                <c:pt idx="21">
                  <c:v>82327.753156652005</c:v>
                </c:pt>
                <c:pt idx="22">
                  <c:v>98775.513668908912</c:v>
                </c:pt>
                <c:pt idx="23">
                  <c:v>97761.348322506587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D9-7B49-88DC-C8F9F18B13CE}"/>
            </c:ext>
          </c:extLst>
        </c:ser>
        <c:ser>
          <c:idx val="2"/>
          <c:order val="2"/>
          <c:tx>
            <c:strRef>
              <c:f>'1.1_Übersicht_Charts_Plan_Actua'!$C$5</c:f>
              <c:strCache>
                <c:ptCount val="1"/>
                <c:pt idx="0">
                  <c:v>Vorläufiges Ergebnis (Net Profit)</c:v>
                </c:pt>
              </c:strCache>
            </c:strRef>
          </c:tx>
          <c:spPr>
            <a:ln cmpd="sng">
              <a:solidFill>
                <a:srgbClr val="A5A5A5"/>
              </a:solidFill>
            </a:ln>
          </c:spPr>
          <c:marker>
            <c:symbol val="none"/>
          </c:marker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'1.1_Übersicht_Charts_Plan_Actua'!$D$5:$AA$5</c:f>
              <c:numCache>
                <c:formatCode>[$€]#,##0</c:formatCode>
                <c:ptCount val="24"/>
                <c:pt idx="0">
                  <c:v>-41192.550000000003</c:v>
                </c:pt>
                <c:pt idx="1">
                  <c:v>-37326.550000000003</c:v>
                </c:pt>
                <c:pt idx="2">
                  <c:v>-30557.605555555558</c:v>
                </c:pt>
                <c:pt idx="3">
                  <c:v>-25552.854012345684</c:v>
                </c:pt>
                <c:pt idx="4">
                  <c:v>-18049.290012002748</c:v>
                </c:pt>
                <c:pt idx="5">
                  <c:v>-12456.908345002674</c:v>
                </c:pt>
                <c:pt idx="6">
                  <c:v>-4659.7039465303751</c:v>
                </c:pt>
                <c:pt idx="7">
                  <c:v>1226.3281075399136</c:v>
                </c:pt>
                <c:pt idx="8">
                  <c:v>8267.1926045526925</c:v>
                </c:pt>
                <c:pt idx="9">
                  <c:v>7411.894198870672</c:v>
                </c:pt>
                <c:pt idx="10">
                  <c:v>23587.437415568711</c:v>
                </c:pt>
                <c:pt idx="11">
                  <c:v>17644.926654025141</c:v>
                </c:pt>
                <c:pt idx="12">
                  <c:v>30646.110635857774</c:v>
                </c:pt>
                <c:pt idx="13">
                  <c:v>38480.49784041728</c:v>
                </c:pt>
                <c:pt idx="14">
                  <c:v>46306.5922453003</c:v>
                </c:pt>
                <c:pt idx="15">
                  <c:v>37492.345819702903</c:v>
                </c:pt>
                <c:pt idx="16">
                  <c:v>43643.201122211161</c:v>
                </c:pt>
                <c:pt idx="17">
                  <c:v>44396.915739858072</c:v>
                </c:pt>
                <c:pt idx="18">
                  <c:v>46436.797916059935</c:v>
                </c:pt>
                <c:pt idx="19">
                  <c:v>50902.207876928922</c:v>
                </c:pt>
                <c:pt idx="20">
                  <c:v>56019.618725500564</c:v>
                </c:pt>
                <c:pt idx="21">
                  <c:v>55752.354437684735</c:v>
                </c:pt>
                <c:pt idx="22">
                  <c:v>66890.777856585104</c:v>
                </c:pt>
                <c:pt idx="23">
                  <c:v>66203.985084001455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D9-7B49-88DC-C8F9F18B13CE}"/>
            </c:ext>
          </c:extLst>
        </c:ser>
        <c:ser>
          <c:idx val="3"/>
          <c:order val="3"/>
          <c:tx>
            <c:strRef>
              <c:f>'1.1_Übersicht_Charts_Plan_Actua'!$C$22</c:f>
              <c:strCache>
                <c:ptCount val="1"/>
                <c:pt idx="0">
                  <c:v>Actual Umsatzerlöse</c:v>
                </c:pt>
              </c:strCache>
            </c:strRef>
          </c:tx>
          <c:spPr>
            <a:ln cmpd="sng"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'1.1_Übersicht_Charts_Plan_Actua'!$D$22:$AA$22</c:f>
              <c:numCache>
                <c:formatCode>[$€]#,##0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D9-7B49-88DC-C8F9F18B13CE}"/>
            </c:ext>
          </c:extLst>
        </c:ser>
        <c:ser>
          <c:idx val="4"/>
          <c:order val="4"/>
          <c:tx>
            <c:strRef>
              <c:f>'1.1_Übersicht_Charts_Plan_Actua'!$C$23</c:f>
              <c:strCache>
                <c:ptCount val="1"/>
                <c:pt idx="0">
                  <c:v>Actual Betriebsergebnis (EBIT)</c:v>
                </c:pt>
              </c:strCache>
            </c:strRef>
          </c:tx>
          <c:spPr>
            <a:ln cmpd="sng">
              <a:solidFill>
                <a:srgbClr val="5B9BD5"/>
              </a:solidFill>
            </a:ln>
          </c:spPr>
          <c:marker>
            <c:symbol val="none"/>
          </c:marker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'1.1_Übersicht_Charts_Plan_Actua'!$D$23:$AA$23</c:f>
              <c:numCache>
                <c:formatCode>[$€]#,##0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D9-7B49-88DC-C8F9F18B13CE}"/>
            </c:ext>
          </c:extLst>
        </c:ser>
        <c:ser>
          <c:idx val="5"/>
          <c:order val="5"/>
          <c:tx>
            <c:strRef>
              <c:f>'1.1_Übersicht_Charts_Plan_Actua'!$C$24</c:f>
              <c:strCache>
                <c:ptCount val="1"/>
                <c:pt idx="0">
                  <c:v>Actual Vorläufiges Ergebnis (Net Profit)</c:v>
                </c:pt>
              </c:strCache>
            </c:strRef>
          </c:tx>
          <c:spPr>
            <a:ln cmpd="sng">
              <a:solidFill>
                <a:srgbClr val="70AD47"/>
              </a:solidFill>
            </a:ln>
          </c:spPr>
          <c:marker>
            <c:symbol val="none"/>
          </c:marker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'1.1_Übersicht_Charts_Plan_Actua'!$D$24:$AA$24</c:f>
              <c:numCache>
                <c:formatCode>[$€]#,##0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D9-7B49-88DC-C8F9F18B1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3228125"/>
        <c:axId val="119187593"/>
      </c:lineChart>
      <c:dateAx>
        <c:axId val="16132281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mmm&quot;-&quot;yy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119187593"/>
        <c:crosses val="autoZero"/>
        <c:auto val="1"/>
        <c:lblOffset val="100"/>
        <c:baseTimeUnit val="months"/>
      </c:dateAx>
      <c:valAx>
        <c:axId val="1191875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[$€]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161322812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e-DE"/>
        </a:p>
      </c:txPr>
    </c:legend>
    <c:plotVisOnly val="1"/>
    <c:dispBlanksAs val="zero"/>
    <c:showDLblsOverMax val="1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Liquidity (EOP)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'1.1_Übersicht_Charts_Plan_Actua'!$C$12</c:f>
              <c:strCache>
                <c:ptCount val="1"/>
                <c:pt idx="0">
                  <c:v>Cash EOP</c:v>
                </c:pt>
              </c:strCache>
            </c:strRef>
          </c:tx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'1.1_Übersicht_Charts_Plan_Actua'!$D$12:$AA$12</c:f>
              <c:numCache>
                <c:formatCode>[$€]#,##0</c:formatCode>
                <c:ptCount val="24"/>
                <c:pt idx="0">
                  <c:v>249807.45</c:v>
                </c:pt>
                <c:pt idx="1">
                  <c:v>212730.90000000002</c:v>
                </c:pt>
                <c:pt idx="2">
                  <c:v>182416.35000000003</c:v>
                </c:pt>
                <c:pt idx="3">
                  <c:v>157099.80000000002</c:v>
                </c:pt>
                <c:pt idx="4">
                  <c:v>139280.25</c:v>
                </c:pt>
                <c:pt idx="5">
                  <c:v>127046.7</c:v>
                </c:pt>
                <c:pt idx="6">
                  <c:v>122604.15</c:v>
                </c:pt>
                <c:pt idx="7">
                  <c:v>124041.59999999999</c:v>
                </c:pt>
                <c:pt idx="8">
                  <c:v>132514.04999999999</c:v>
                </c:pt>
                <c:pt idx="9">
                  <c:v>140125.49999999997</c:v>
                </c:pt>
                <c:pt idx="10">
                  <c:v>163906.94999999995</c:v>
                </c:pt>
                <c:pt idx="11">
                  <c:v>183740.49999999994</c:v>
                </c:pt>
                <c:pt idx="12">
                  <c:v>214625.54999999993</c:v>
                </c:pt>
                <c:pt idx="13">
                  <c:v>253338.34999999992</c:v>
                </c:pt>
                <c:pt idx="14">
                  <c:v>299870.79156711674</c:v>
                </c:pt>
                <c:pt idx="15">
                  <c:v>337582.71311636351</c:v>
                </c:pt>
                <c:pt idx="16">
                  <c:v>381439.39064229786</c:v>
                </c:pt>
                <c:pt idx="17">
                  <c:v>427043.85288577568</c:v>
                </c:pt>
                <c:pt idx="18">
                  <c:v>474710.20990257704</c:v>
                </c:pt>
                <c:pt idx="19">
                  <c:v>525863.37801633787</c:v>
                </c:pt>
                <c:pt idx="20">
                  <c:v>582126.98586098058</c:v>
                </c:pt>
                <c:pt idx="21">
                  <c:v>638116.55194227572</c:v>
                </c:pt>
                <c:pt idx="22">
                  <c:v>705237.95223014872</c:v>
                </c:pt>
                <c:pt idx="23">
                  <c:v>772666.15356679121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0F0-824A-9980-0365DC062D93}"/>
            </c:ext>
          </c:extLst>
        </c:ser>
        <c:ser>
          <c:idx val="1"/>
          <c:order val="1"/>
          <c:tx>
            <c:strRef>
              <c:f>'1.1_Übersicht_Charts_Plan_Actua'!$C$31</c:f>
              <c:strCache>
                <c:ptCount val="1"/>
                <c:pt idx="0">
                  <c:v>Actual Cash EOP</c:v>
                </c:pt>
              </c:strCache>
            </c:strRef>
          </c:tx>
          <c:spPr>
            <a:solidFill>
              <a:srgbClr val="ED7D31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'1.1_Übersicht_Charts_Plan_Actua'!$D$31:$AA$31</c:f>
              <c:numCache>
                <c:formatCode>[$€]#,##0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0F0-824A-9980-0365DC062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2454552"/>
        <c:axId val="63752584"/>
      </c:barChart>
      <c:dateAx>
        <c:axId val="642454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mmm&quot;-&quot;yy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63752584"/>
        <c:crosses val="autoZero"/>
        <c:auto val="1"/>
        <c:lblOffset val="100"/>
        <c:baseTimeUnit val="months"/>
      </c:dateAx>
      <c:valAx>
        <c:axId val="6375258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[$€]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64245455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e-DE"/>
        </a:p>
      </c:txPr>
    </c:legend>
    <c:plotVisOnly val="1"/>
    <c:dispBlanksAs val="zero"/>
    <c:showDLblsOverMax val="1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Cashflow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'1.1_Übersicht_Charts_Plan_Actua'!$C$9</c:f>
              <c:strCache>
                <c:ptCount val="1"/>
                <c:pt idx="0">
                  <c:v>Cashflow from / to Operations</c:v>
                </c:pt>
              </c:strCache>
            </c:strRef>
          </c:tx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'1.1_Übersicht_Charts_Plan_Actua'!$D$9:$AA$9</c:f>
              <c:numCache>
                <c:formatCode>[$€]#,##0</c:formatCode>
                <c:ptCount val="24"/>
                <c:pt idx="0">
                  <c:v>-41192.550000000003</c:v>
                </c:pt>
                <c:pt idx="1">
                  <c:v>-37076.550000000003</c:v>
                </c:pt>
                <c:pt idx="2">
                  <c:v>-30314.550000000003</c:v>
                </c:pt>
                <c:pt idx="3">
                  <c:v>-25316.550000000007</c:v>
                </c:pt>
                <c:pt idx="4">
                  <c:v>-17819.550000000003</c:v>
                </c:pt>
                <c:pt idx="5">
                  <c:v>-12233.550000000007</c:v>
                </c:pt>
                <c:pt idx="6">
                  <c:v>-4442.5500000000038</c:v>
                </c:pt>
                <c:pt idx="7">
                  <c:v>1437.4499999999966</c:v>
                </c:pt>
                <c:pt idx="8">
                  <c:v>8472.4499999999953</c:v>
                </c:pt>
                <c:pt idx="9">
                  <c:v>7611.4499999999944</c:v>
                </c:pt>
                <c:pt idx="10">
                  <c:v>23781.449999999997</c:v>
                </c:pt>
                <c:pt idx="11">
                  <c:v>17833.550000000003</c:v>
                </c:pt>
                <c:pt idx="12">
                  <c:v>30885.05</c:v>
                </c:pt>
                <c:pt idx="13">
                  <c:v>38712.800000000003</c:v>
                </c:pt>
                <c:pt idx="14">
                  <c:v>46532.441567116832</c:v>
                </c:pt>
                <c:pt idx="15">
                  <c:v>37711.921549246756</c:v>
                </c:pt>
                <c:pt idx="16">
                  <c:v>43856.677525934349</c:v>
                </c:pt>
                <c:pt idx="17">
                  <c:v>44604.462243477836</c:v>
                </c:pt>
                <c:pt idx="18">
                  <c:v>46666.357016801376</c:v>
                </c:pt>
                <c:pt idx="19">
                  <c:v>51153.168113760876</c:v>
                </c:pt>
                <c:pt idx="20">
                  <c:v>56263.607844642742</c:v>
                </c:pt>
                <c:pt idx="21">
                  <c:v>55989.56608129519</c:v>
                </c:pt>
                <c:pt idx="22">
                  <c:v>67121.400287873039</c:v>
                </c:pt>
                <c:pt idx="23">
                  <c:v>66428.201336642509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012-694F-93E0-3DD645C41C57}"/>
            </c:ext>
          </c:extLst>
        </c:ser>
        <c:ser>
          <c:idx val="1"/>
          <c:order val="1"/>
          <c:tx>
            <c:strRef>
              <c:f>'1.1_Übersicht_Charts_Plan_Actua'!$C$28</c:f>
              <c:strCache>
                <c:ptCount val="1"/>
                <c:pt idx="0">
                  <c:v>Actual Cashflow from / to Operations</c:v>
                </c:pt>
              </c:strCache>
            </c:strRef>
          </c:tx>
          <c:spPr>
            <a:solidFill>
              <a:srgbClr val="ED7D31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'1.1_Übersicht_Charts_Plan_Actua'!$D$28:$AA$28</c:f>
              <c:numCache>
                <c:formatCode>[$€]#,##0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F012-694F-93E0-3DD645C41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51498982"/>
        <c:axId val="685045164"/>
      </c:barChart>
      <c:dateAx>
        <c:axId val="175149898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mmm&quot;-&quot;yy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685045164"/>
        <c:crosses val="autoZero"/>
        <c:auto val="1"/>
        <c:lblOffset val="100"/>
        <c:baseTimeUnit val="months"/>
      </c:dateAx>
      <c:valAx>
        <c:axId val="68504516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[$€]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175149898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e-DE"/>
        </a:p>
      </c:txPr>
    </c:legend>
    <c:plotVisOnly val="1"/>
    <c:dispBlanksAs val="zero"/>
    <c:showDLblsOverMax val="1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Headcount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'1.1_Übersicht_Charts_Plan_Actua'!$C$16</c:f>
              <c:strCache>
                <c:ptCount val="1"/>
                <c:pt idx="0">
                  <c:v>#BEZUG!</c:v>
                </c:pt>
              </c:strCache>
            </c:strRef>
          </c:tx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'1.1_Übersicht_Charts_Plan_Actua'!$D$16:$AA$16</c:f>
              <c:numCache>
                <c:formatCode>#,##0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CF0-764B-975A-08B4F4161B40}"/>
            </c:ext>
          </c:extLst>
        </c:ser>
        <c:ser>
          <c:idx val="1"/>
          <c:order val="1"/>
          <c:tx>
            <c:strRef>
              <c:f>'1.1_Übersicht_Charts_Plan_Actua'!$C$35</c:f>
              <c:strCache>
                <c:ptCount val="1"/>
                <c:pt idx="0">
                  <c:v>Actual Total FTE (EOP)</c:v>
                </c:pt>
              </c:strCache>
            </c:strRef>
          </c:tx>
          <c:spPr>
            <a:solidFill>
              <a:srgbClr val="ED7D31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'1.1_Übersicht_Charts_Plan_Actua'!$D$1:$AA$1</c:f>
              <c:numCache>
                <c:formatCode>mmm"-"yy</c:formatCode>
                <c:ptCount val="2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</c:numCache>
            </c:numRef>
          </c:cat>
          <c:val>
            <c:numRef>
              <c:f>'1.1_Übersicht_Charts_Plan_Actua'!$D$35:$AA$35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CF0-764B-975A-08B4F4161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544206"/>
        <c:axId val="906500416"/>
      </c:barChart>
      <c:dateAx>
        <c:axId val="10654420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mmm&quot;-&quot;yy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906500416"/>
        <c:crosses val="autoZero"/>
        <c:auto val="1"/>
        <c:lblOffset val="100"/>
        <c:baseTimeUnit val="months"/>
      </c:dateAx>
      <c:valAx>
        <c:axId val="90650041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e-DE"/>
          </a:p>
        </c:txPr>
        <c:crossAx val="10654420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e-DE"/>
        </a:p>
      </c:txPr>
    </c:legend>
    <c:plotVisOnly val="1"/>
    <c:dispBlanksAs val="zero"/>
    <c:showDLblsOverMax val="1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54</xdr:col>
      <xdr:colOff>753936</xdr:colOff>
      <xdr:row>0</xdr:row>
      <xdr:rowOff>106034</xdr:rowOff>
    </xdr:from>
    <xdr:to>
      <xdr:col>58</xdr:col>
      <xdr:colOff>1124857</xdr:colOff>
      <xdr:row>4</xdr:row>
      <xdr:rowOff>24736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88FB988-B20A-FE66-56D1-94CE04B70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450650" y="106034"/>
          <a:ext cx="1586493" cy="898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38</xdr:row>
      <xdr:rowOff>104775</xdr:rowOff>
    </xdr:from>
    <xdr:ext cx="4667250" cy="3533775"/>
    <xdr:graphicFrame macro="">
      <xdr:nvGraphicFramePr>
        <xdr:cNvPr id="5" name="Chart 5" title="Chart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5</xdr:col>
      <xdr:colOff>57150</xdr:colOff>
      <xdr:row>38</xdr:row>
      <xdr:rowOff>142875</xdr:rowOff>
    </xdr:from>
    <xdr:ext cx="4419600" cy="3533775"/>
    <xdr:graphicFrame macro="">
      <xdr:nvGraphicFramePr>
        <xdr:cNvPr id="6" name="Chart 6" title="Chart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13</xdr:col>
      <xdr:colOff>247650</xdr:colOff>
      <xdr:row>38</xdr:row>
      <xdr:rowOff>142875</xdr:rowOff>
    </xdr:from>
    <xdr:ext cx="4724400" cy="3533775"/>
    <xdr:graphicFrame macro="">
      <xdr:nvGraphicFramePr>
        <xdr:cNvPr id="7" name="Chart 7" title="Chart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0</xdr:col>
      <xdr:colOff>0</xdr:colOff>
      <xdr:row>57</xdr:row>
      <xdr:rowOff>57150</xdr:rowOff>
    </xdr:from>
    <xdr:ext cx="4629150" cy="3533775"/>
    <xdr:graphicFrame macro="">
      <xdr:nvGraphicFramePr>
        <xdr:cNvPr id="8" name="Chart 8" title="Chart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274E13"/>
    <outlinePr summaryBelow="0" summaryRight="0"/>
  </sheetPr>
  <dimension ref="A1"/>
  <sheetViews>
    <sheetView showGridLines="0" workbookViewId="0">
      <selection activeCell="D28" sqref="D28"/>
    </sheetView>
  </sheetViews>
  <sheetFormatPr baseColWidth="10" defaultColWidth="14.44140625" defaultRowHeight="15.75" customHeight="1"/>
  <cols>
    <col min="2" max="2" width="47.44140625" customWidth="1"/>
  </cols>
  <sheetData/>
  <pageMargins left="0.7" right="0.7" top="0.78740157499999996" bottom="0.78740157499999996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ABF7F-A90D-E64D-B479-0027E746B1C2}">
  <sheetPr>
    <tabColor theme="5"/>
  </sheetPr>
  <dimension ref="A1:BN203"/>
  <sheetViews>
    <sheetView tabSelected="1" topLeftCell="A101" zoomScale="80" zoomScaleNormal="80" workbookViewId="0">
      <selection activeCell="AB27" sqref="AB27"/>
    </sheetView>
  </sheetViews>
  <sheetFormatPr baseColWidth="10" defaultColWidth="11.44140625" defaultRowHeight="13.8"/>
  <cols>
    <col min="1" max="1" width="4.5546875" style="156" customWidth="1"/>
    <col min="2" max="2" width="38" customWidth="1"/>
    <col min="3" max="3" width="17.21875" customWidth="1"/>
    <col min="6" max="6" width="11.5546875" customWidth="1"/>
    <col min="9" max="9" width="14.5546875" customWidth="1"/>
    <col min="10" max="10" width="13" customWidth="1"/>
    <col min="11" max="11" width="8.5546875" customWidth="1"/>
    <col min="13" max="13" width="16.5546875" customWidth="1"/>
    <col min="17" max="17" width="16.5546875" customWidth="1"/>
    <col min="22" max="22" width="13.44140625" customWidth="1"/>
    <col min="23" max="23" width="11" style="156"/>
    <col min="24" max="24" width="11.44140625" style="156"/>
    <col min="25" max="27" width="11" style="156"/>
    <col min="28" max="28" width="11.44140625" style="156"/>
    <col min="29" max="31" width="11" style="156"/>
    <col min="32" max="32" width="11.44140625" style="156"/>
    <col min="33" max="35" width="11" style="156"/>
    <col min="36" max="36" width="11.44140625" style="156"/>
    <col min="37" max="39" width="11" style="156"/>
    <col min="40" max="40" width="11.44140625" style="156"/>
    <col min="41" max="43" width="11" style="156"/>
    <col min="44" max="44" width="11.44140625" style="156"/>
    <col min="45" max="47" width="11" style="156"/>
    <col min="48" max="48" width="11.44140625" style="156"/>
    <col min="49" max="51" width="11" style="156"/>
    <col min="52" max="52" width="11.44140625" style="156"/>
    <col min="53" max="55" width="11" style="156"/>
    <col min="56" max="56" width="11.44140625" style="156"/>
    <col min="57" max="59" width="11" style="156"/>
    <col min="60" max="60" width="11.44140625" style="156"/>
    <col min="61" max="65" width="11" style="156"/>
    <col min="66" max="66" width="11.44140625" style="156"/>
  </cols>
  <sheetData>
    <row r="1" spans="2:25" s="156" customFormat="1"/>
    <row r="2" spans="2:25" s="156" customFormat="1" ht="21">
      <c r="B2" s="215" t="s">
        <v>452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320"/>
      <c r="U2" s="320"/>
      <c r="V2" s="320"/>
    </row>
    <row r="3" spans="2:25" s="156" customFormat="1"/>
    <row r="4" spans="2:25" s="156" customFormat="1"/>
    <row r="5" spans="2:25" ht="21">
      <c r="B5" s="243" t="s">
        <v>154</v>
      </c>
      <c r="C5" s="243">
        <v>2025</v>
      </c>
      <c r="D5" s="154" t="s">
        <v>155</v>
      </c>
      <c r="E5" s="154" t="s">
        <v>156</v>
      </c>
      <c r="F5" s="243">
        <v>2026</v>
      </c>
      <c r="G5" s="154" t="s">
        <v>155</v>
      </c>
      <c r="H5" s="154" t="s">
        <v>156</v>
      </c>
      <c r="I5" s="243">
        <v>2027</v>
      </c>
      <c r="J5" s="243"/>
      <c r="K5" s="154" t="s">
        <v>155</v>
      </c>
      <c r="L5" s="154" t="s">
        <v>156</v>
      </c>
      <c r="M5" s="243">
        <v>2028</v>
      </c>
      <c r="N5" s="154" t="s">
        <v>155</v>
      </c>
      <c r="O5" s="154" t="s">
        <v>156</v>
      </c>
      <c r="P5" s="154"/>
      <c r="Q5" s="243">
        <v>2035</v>
      </c>
      <c r="R5" s="154" t="s">
        <v>155</v>
      </c>
      <c r="S5" s="154" t="s">
        <v>156</v>
      </c>
      <c r="T5" s="321"/>
      <c r="U5" s="155"/>
      <c r="V5" s="156"/>
    </row>
    <row r="6" spans="2:25">
      <c r="B6" s="157" t="s">
        <v>157</v>
      </c>
      <c r="C6" s="166">
        <v>5000</v>
      </c>
      <c r="D6" s="158"/>
      <c r="E6" s="158"/>
      <c r="F6" s="166">
        <v>50000</v>
      </c>
      <c r="G6" s="158"/>
      <c r="H6" s="158"/>
      <c r="I6" s="166">
        <v>100000</v>
      </c>
      <c r="J6" s="166"/>
      <c r="K6" s="158"/>
      <c r="L6" s="158"/>
      <c r="M6" s="166">
        <v>150000</v>
      </c>
      <c r="N6" s="158"/>
      <c r="O6" s="158"/>
      <c r="P6" s="158"/>
      <c r="Q6" s="166">
        <v>1000000</v>
      </c>
      <c r="R6" s="158"/>
      <c r="S6" s="158"/>
      <c r="T6" s="228"/>
      <c r="U6" s="159"/>
      <c r="V6" s="156"/>
    </row>
    <row r="7" spans="2:25">
      <c r="B7" s="157" t="s">
        <v>158</v>
      </c>
      <c r="C7" s="166">
        <v>1000</v>
      </c>
      <c r="D7" s="158">
        <v>8.7644339271237322E-3</v>
      </c>
      <c r="E7" s="158">
        <v>3.7426900584795323E-3</v>
      </c>
      <c r="F7" s="166">
        <v>2000</v>
      </c>
      <c r="G7" s="158">
        <v>1.7528867854247464E-2</v>
      </c>
      <c r="H7" s="158">
        <v>7.4853801169590646E-3</v>
      </c>
      <c r="I7" s="166">
        <v>5000</v>
      </c>
      <c r="J7" s="166"/>
      <c r="K7" s="158">
        <v>4.3822169635618656E-2</v>
      </c>
      <c r="L7" s="158">
        <v>1.8713450292397661E-2</v>
      </c>
      <c r="M7" s="166">
        <v>10000</v>
      </c>
      <c r="N7" s="158">
        <v>8.7644339271237312E-2</v>
      </c>
      <c r="O7" s="158">
        <v>3.7426900584795322E-2</v>
      </c>
      <c r="P7" s="158"/>
      <c r="Q7" s="166">
        <v>100000</v>
      </c>
      <c r="R7" s="158">
        <v>0.87644339271237315</v>
      </c>
      <c r="S7" s="158">
        <v>0.3742690058479532</v>
      </c>
      <c r="T7" s="228"/>
      <c r="U7" s="159"/>
      <c r="V7" s="156"/>
    </row>
    <row r="8" spans="2:25">
      <c r="B8" s="157" t="s">
        <v>159</v>
      </c>
      <c r="C8" s="166">
        <v>60</v>
      </c>
      <c r="D8" s="158">
        <v>0.125</v>
      </c>
      <c r="E8" s="158">
        <v>7.575757575757576E-3</v>
      </c>
      <c r="F8" s="166">
        <v>150</v>
      </c>
      <c r="G8" s="158">
        <v>0.3125</v>
      </c>
      <c r="H8" s="158">
        <v>1.893939393939394E-2</v>
      </c>
      <c r="I8" s="166">
        <v>200</v>
      </c>
      <c r="J8" s="166"/>
      <c r="K8" s="158">
        <v>0.41666666666666669</v>
      </c>
      <c r="L8" s="158">
        <v>2.5252525252525252E-2</v>
      </c>
      <c r="M8" s="166">
        <v>300</v>
      </c>
      <c r="N8" s="158">
        <v>0.625</v>
      </c>
      <c r="O8" s="158">
        <v>3.787878787878788E-2</v>
      </c>
      <c r="P8" s="158"/>
      <c r="Q8" s="166">
        <v>2000</v>
      </c>
      <c r="R8" s="158">
        <v>4.166666666666667</v>
      </c>
      <c r="S8" s="158">
        <v>0.25252525252525254</v>
      </c>
      <c r="T8" s="228"/>
      <c r="U8" s="159"/>
      <c r="V8" s="156"/>
    </row>
    <row r="9" spans="2:25">
      <c r="B9" s="157" t="s">
        <v>160</v>
      </c>
      <c r="C9" s="166">
        <v>10</v>
      </c>
      <c r="D9" s="158">
        <v>2.2123893805309734E-2</v>
      </c>
      <c r="E9" s="158">
        <v>3.5714285714285713E-3</v>
      </c>
      <c r="F9" s="166">
        <v>40</v>
      </c>
      <c r="G9" s="158">
        <v>8.8495575221238937E-2</v>
      </c>
      <c r="H9" s="158">
        <v>1.4285714285714285E-2</v>
      </c>
      <c r="I9" s="166">
        <v>100</v>
      </c>
      <c r="J9" s="166"/>
      <c r="K9" s="158">
        <v>0.22123893805309736</v>
      </c>
      <c r="L9" s="158">
        <v>3.5714285714285712E-2</v>
      </c>
      <c r="M9" s="166">
        <v>300</v>
      </c>
      <c r="N9" s="158">
        <v>0.66371681415929207</v>
      </c>
      <c r="O9" s="158">
        <v>0.10714285714285714</v>
      </c>
      <c r="P9" s="158"/>
      <c r="Q9" s="166">
        <v>1000</v>
      </c>
      <c r="R9" s="158">
        <v>2.2123893805309733</v>
      </c>
      <c r="S9" s="158">
        <v>0.35714285714285715</v>
      </c>
      <c r="T9" s="228"/>
      <c r="U9" s="159"/>
      <c r="V9" s="156"/>
    </row>
    <row r="10" spans="2:25" s="156" customFormat="1">
      <c r="B10" s="182"/>
      <c r="C10" s="229"/>
      <c r="D10" s="228"/>
      <c r="E10" s="228"/>
      <c r="F10" s="229"/>
      <c r="G10" s="228"/>
      <c r="H10" s="228"/>
      <c r="I10" s="229"/>
      <c r="J10" s="229"/>
      <c r="K10" s="228"/>
      <c r="L10" s="228"/>
      <c r="M10" s="229"/>
      <c r="N10" s="228"/>
      <c r="O10" s="228"/>
      <c r="P10" s="228"/>
      <c r="Q10" s="229"/>
      <c r="R10" s="228"/>
      <c r="S10" s="228"/>
      <c r="T10" s="228"/>
      <c r="U10" s="159"/>
    </row>
    <row r="11" spans="2:25" s="156" customFormat="1">
      <c r="B11" s="182"/>
      <c r="C11" s="229"/>
      <c r="D11" s="228"/>
      <c r="E11" s="228"/>
      <c r="F11" s="229"/>
      <c r="G11" s="228"/>
      <c r="H11" s="228"/>
      <c r="I11" s="229"/>
      <c r="J11" s="229"/>
      <c r="K11" s="228"/>
      <c r="L11" s="228"/>
      <c r="M11" s="229"/>
      <c r="N11" s="228"/>
      <c r="O11" s="228"/>
      <c r="P11" s="228"/>
      <c r="Q11" s="229"/>
      <c r="R11" s="228"/>
      <c r="S11" s="228"/>
      <c r="T11" s="228"/>
      <c r="U11" s="159"/>
    </row>
    <row r="12" spans="2:25" s="156" customFormat="1" ht="14.4">
      <c r="B12" s="171" t="s">
        <v>161</v>
      </c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206"/>
      <c r="U12" s="206"/>
      <c r="V12" s="206"/>
    </row>
    <row r="13" spans="2:25"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</row>
    <row r="14" spans="2:25" ht="21">
      <c r="B14" s="243" t="s">
        <v>162</v>
      </c>
      <c r="C14" s="243">
        <v>2025</v>
      </c>
      <c r="D14" s="243"/>
      <c r="E14" s="243"/>
      <c r="F14" s="243">
        <v>2026</v>
      </c>
      <c r="G14" s="243"/>
      <c r="H14" s="243"/>
      <c r="I14" s="243">
        <v>2027</v>
      </c>
      <c r="J14" s="243"/>
      <c r="K14" s="243"/>
      <c r="L14" s="243"/>
      <c r="M14" s="243">
        <v>2028</v>
      </c>
      <c r="N14" s="243"/>
      <c r="O14" s="243"/>
      <c r="P14" s="243"/>
      <c r="Q14" s="243">
        <v>2035</v>
      </c>
      <c r="R14" s="160"/>
      <c r="S14" s="160"/>
      <c r="T14" s="160"/>
      <c r="U14" s="161" t="s">
        <v>163</v>
      </c>
      <c r="V14" s="405"/>
      <c r="W14" s="406"/>
      <c r="X14" s="406"/>
      <c r="Y14" s="407"/>
    </row>
    <row r="15" spans="2:25">
      <c r="B15" s="157" t="s">
        <v>157</v>
      </c>
      <c r="C15" s="207">
        <f>C6*$U$15</f>
        <v>0</v>
      </c>
      <c r="D15" s="207"/>
      <c r="E15" s="207"/>
      <c r="F15" s="207">
        <f>F6*$U$15</f>
        <v>0</v>
      </c>
      <c r="G15" s="207"/>
      <c r="H15" s="207"/>
      <c r="I15" s="207">
        <f>I6*$U$15</f>
        <v>0</v>
      </c>
      <c r="J15" s="207"/>
      <c r="K15" s="207"/>
      <c r="L15" s="207"/>
      <c r="M15" s="207">
        <f>M6*$U$15</f>
        <v>0</v>
      </c>
      <c r="N15" s="207"/>
      <c r="O15" s="207"/>
      <c r="P15" s="207"/>
      <c r="Q15" s="207">
        <f>Q6*$U$15</f>
        <v>0</v>
      </c>
      <c r="R15" s="162"/>
      <c r="S15" s="162"/>
      <c r="T15" s="162"/>
      <c r="U15" s="202">
        <v>0</v>
      </c>
      <c r="V15" s="401" t="s">
        <v>164</v>
      </c>
      <c r="W15" s="401"/>
      <c r="X15" s="401"/>
      <c r="Y15" s="401"/>
    </row>
    <row r="16" spans="2:25">
      <c r="B16" s="157" t="s">
        <v>165</v>
      </c>
      <c r="C16" s="207">
        <f>C7*$U$16</f>
        <v>100000</v>
      </c>
      <c r="D16" s="207"/>
      <c r="E16" s="207"/>
      <c r="F16" s="207">
        <f>F7*$U$16</f>
        <v>200000</v>
      </c>
      <c r="G16" s="207"/>
      <c r="H16" s="207"/>
      <c r="I16" s="207">
        <f>I7*$U$16</f>
        <v>500000</v>
      </c>
      <c r="J16" s="207"/>
      <c r="K16" s="207"/>
      <c r="L16" s="207"/>
      <c r="M16" s="207">
        <f>M7*$U$16</f>
        <v>1000000</v>
      </c>
      <c r="N16" s="207"/>
      <c r="O16" s="207"/>
      <c r="P16" s="207"/>
      <c r="Q16" s="207">
        <f>Q7*$U$16</f>
        <v>10000000</v>
      </c>
      <c r="R16" s="162"/>
      <c r="S16" s="162"/>
      <c r="T16" s="162"/>
      <c r="U16" s="202">
        <v>100</v>
      </c>
      <c r="V16" s="400" t="s">
        <v>406</v>
      </c>
      <c r="W16" s="401"/>
      <c r="X16" s="401"/>
      <c r="Y16" s="401"/>
    </row>
    <row r="17" spans="2:25">
      <c r="B17" s="157" t="s">
        <v>166</v>
      </c>
      <c r="C17" s="207">
        <f>C8*$U$17</f>
        <v>144000</v>
      </c>
      <c r="D17" s="207"/>
      <c r="E17" s="207"/>
      <c r="F17" s="207">
        <f>F8*$U$17</f>
        <v>360000</v>
      </c>
      <c r="G17" s="207"/>
      <c r="H17" s="207"/>
      <c r="I17" s="207">
        <f>I8*$U$17</f>
        <v>480000</v>
      </c>
      <c r="J17" s="207"/>
      <c r="K17" s="207"/>
      <c r="L17" s="207"/>
      <c r="M17" s="207">
        <f>M8*$U$17</f>
        <v>720000</v>
      </c>
      <c r="N17" s="207"/>
      <c r="O17" s="207"/>
      <c r="P17" s="207"/>
      <c r="Q17" s="207">
        <f>Q8*$U$17</f>
        <v>4800000</v>
      </c>
      <c r="R17" s="162"/>
      <c r="S17" s="162"/>
      <c r="T17" s="162"/>
      <c r="U17" s="202">
        <v>2400</v>
      </c>
      <c r="V17" s="400" t="s">
        <v>407</v>
      </c>
      <c r="W17" s="401"/>
      <c r="X17" s="401"/>
      <c r="Y17" s="401"/>
    </row>
    <row r="18" spans="2:25">
      <c r="B18" s="157" t="s">
        <v>167</v>
      </c>
      <c r="C18" s="207">
        <f>C9*$U$18</f>
        <v>200000</v>
      </c>
      <c r="D18" s="207"/>
      <c r="E18" s="207"/>
      <c r="F18" s="207">
        <f>F9*$U$18</f>
        <v>800000</v>
      </c>
      <c r="G18" s="207"/>
      <c r="H18" s="207"/>
      <c r="I18" s="207">
        <f>I9*$U$18</f>
        <v>2000000</v>
      </c>
      <c r="J18" s="207"/>
      <c r="K18" s="207"/>
      <c r="L18" s="207"/>
      <c r="M18" s="207">
        <f>M9*$U$18</f>
        <v>6000000</v>
      </c>
      <c r="N18" s="207"/>
      <c r="O18" s="207"/>
      <c r="P18" s="207"/>
      <c r="Q18" s="207">
        <f>Q9*$U$18</f>
        <v>20000000</v>
      </c>
      <c r="R18" s="162"/>
      <c r="S18" s="162"/>
      <c r="T18" s="162"/>
      <c r="U18" s="202">
        <v>20000</v>
      </c>
      <c r="V18" s="400" t="s">
        <v>408</v>
      </c>
      <c r="W18" s="401"/>
      <c r="X18" s="401"/>
      <c r="Y18" s="401"/>
    </row>
    <row r="19" spans="2:25" ht="15.6">
      <c r="B19" s="163" t="s">
        <v>168</v>
      </c>
      <c r="C19" s="246">
        <f>SUM(C15:C18)</f>
        <v>444000</v>
      </c>
      <c r="D19" s="246"/>
      <c r="E19" s="246"/>
      <c r="F19" s="246">
        <f>SUM(F15:F18)</f>
        <v>1360000</v>
      </c>
      <c r="G19" s="246"/>
      <c r="H19" s="246"/>
      <c r="I19" s="246">
        <f>SUM(I15:I18)</f>
        <v>2980000</v>
      </c>
      <c r="J19" s="246"/>
      <c r="K19" s="246"/>
      <c r="L19" s="246"/>
      <c r="M19" s="246">
        <f>SUM(M15:M18)</f>
        <v>7720000</v>
      </c>
      <c r="N19" s="246"/>
      <c r="O19" s="246"/>
      <c r="P19" s="246"/>
      <c r="Q19" s="246">
        <f>SUM(Q15:Q18)</f>
        <v>34800000</v>
      </c>
      <c r="R19" s="164"/>
      <c r="S19" s="164"/>
      <c r="T19" s="164"/>
      <c r="U19" s="162"/>
      <c r="V19" s="156"/>
    </row>
    <row r="20" spans="2:25"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</row>
    <row r="21" spans="2:25" ht="21">
      <c r="B21" s="242" t="s">
        <v>169</v>
      </c>
      <c r="C21" s="242">
        <v>2025</v>
      </c>
      <c r="D21" s="242"/>
      <c r="E21" s="242"/>
      <c r="F21" s="242">
        <v>2026</v>
      </c>
      <c r="G21" s="242"/>
      <c r="H21" s="242"/>
      <c r="I21" s="242">
        <v>2027</v>
      </c>
      <c r="J21" s="242"/>
      <c r="K21" s="242"/>
      <c r="L21" s="242"/>
      <c r="M21" s="242">
        <v>2028</v>
      </c>
      <c r="N21" s="242"/>
      <c r="O21" s="242"/>
      <c r="P21" s="242"/>
      <c r="Q21" s="242">
        <v>2035</v>
      </c>
      <c r="R21" s="160"/>
      <c r="S21" s="160"/>
      <c r="T21" s="160"/>
      <c r="U21" s="161" t="s">
        <v>163</v>
      </c>
      <c r="V21" s="405"/>
      <c r="W21" s="406"/>
      <c r="X21" s="406"/>
      <c r="Y21" s="407"/>
    </row>
    <row r="22" spans="2:25">
      <c r="B22" s="157" t="s">
        <v>157</v>
      </c>
      <c r="C22" s="207">
        <f>C6*$U$22</f>
        <v>0</v>
      </c>
      <c r="D22" s="207"/>
      <c r="E22" s="207"/>
      <c r="F22" s="207">
        <f>F6*$U$22</f>
        <v>0</v>
      </c>
      <c r="G22" s="207"/>
      <c r="H22" s="207"/>
      <c r="I22" s="207">
        <f>I6*$U$22</f>
        <v>0</v>
      </c>
      <c r="J22" s="207"/>
      <c r="K22" s="207"/>
      <c r="L22" s="207"/>
      <c r="M22" s="207">
        <f>M6*$U$22</f>
        <v>0</v>
      </c>
      <c r="N22" s="207"/>
      <c r="O22" s="207"/>
      <c r="P22" s="207"/>
      <c r="Q22" s="207">
        <f>Q6*$U$22</f>
        <v>0</v>
      </c>
      <c r="R22" s="162"/>
      <c r="S22" s="162"/>
      <c r="T22" s="162"/>
      <c r="U22" s="202">
        <v>0</v>
      </c>
      <c r="V22" s="401" t="s">
        <v>164</v>
      </c>
      <c r="W22" s="401"/>
      <c r="X22" s="401"/>
      <c r="Y22" s="401"/>
    </row>
    <row r="23" spans="2:25">
      <c r="B23" s="157" t="s">
        <v>165</v>
      </c>
      <c r="C23" s="207">
        <v>0</v>
      </c>
      <c r="D23" s="207"/>
      <c r="E23" s="207"/>
      <c r="F23" s="207">
        <f>F7*$U$23</f>
        <v>200000</v>
      </c>
      <c r="G23" s="207"/>
      <c r="H23" s="207"/>
      <c r="I23" s="207">
        <f>I7*$U$23</f>
        <v>500000</v>
      </c>
      <c r="J23" s="207"/>
      <c r="K23" s="207"/>
      <c r="L23" s="207"/>
      <c r="M23" s="207">
        <f>M7*$U$23</f>
        <v>1000000</v>
      </c>
      <c r="N23" s="207"/>
      <c r="O23" s="207"/>
      <c r="P23" s="207"/>
      <c r="Q23" s="207">
        <f>Q7*$U$23</f>
        <v>10000000</v>
      </c>
      <c r="R23" s="162"/>
      <c r="S23" s="162"/>
      <c r="T23" s="162"/>
      <c r="U23" s="202">
        <v>100</v>
      </c>
      <c r="V23" s="400" t="s">
        <v>406</v>
      </c>
      <c r="W23" s="401"/>
      <c r="X23" s="401"/>
      <c r="Y23" s="401"/>
    </row>
    <row r="24" spans="2:25">
      <c r="B24" s="157" t="s">
        <v>166</v>
      </c>
      <c r="C24" s="207">
        <f>C8*$U$24</f>
        <v>60000</v>
      </c>
      <c r="D24" s="207"/>
      <c r="E24" s="207"/>
      <c r="F24" s="207">
        <f>F8*$U$24</f>
        <v>150000</v>
      </c>
      <c r="G24" s="207"/>
      <c r="H24" s="207"/>
      <c r="I24" s="207">
        <f>I8*$U$24</f>
        <v>200000</v>
      </c>
      <c r="J24" s="207"/>
      <c r="K24" s="207"/>
      <c r="L24" s="207"/>
      <c r="M24" s="207">
        <f>M8*$U$24</f>
        <v>300000</v>
      </c>
      <c r="N24" s="207"/>
      <c r="O24" s="207"/>
      <c r="P24" s="207"/>
      <c r="Q24" s="207">
        <f>Q8*$U$24</f>
        <v>2000000</v>
      </c>
      <c r="R24" s="162"/>
      <c r="S24" s="162"/>
      <c r="T24" s="162"/>
      <c r="U24" s="202">
        <v>1000</v>
      </c>
      <c r="V24" s="400" t="s">
        <v>407</v>
      </c>
      <c r="W24" s="401"/>
      <c r="X24" s="401"/>
      <c r="Y24" s="401"/>
    </row>
    <row r="25" spans="2:25">
      <c r="B25" s="157" t="s">
        <v>167</v>
      </c>
      <c r="C25" s="207">
        <f>C9*$U$25</f>
        <v>50000</v>
      </c>
      <c r="D25" s="207"/>
      <c r="E25" s="207"/>
      <c r="F25" s="207">
        <f>F9*$U$25</f>
        <v>200000</v>
      </c>
      <c r="G25" s="207"/>
      <c r="H25" s="207"/>
      <c r="I25" s="207">
        <f>I9*$U$25</f>
        <v>500000</v>
      </c>
      <c r="J25" s="207"/>
      <c r="K25" s="207"/>
      <c r="L25" s="207"/>
      <c r="M25" s="207">
        <f>M9*$U$25</f>
        <v>1500000</v>
      </c>
      <c r="N25" s="207"/>
      <c r="O25" s="207"/>
      <c r="P25" s="207"/>
      <c r="Q25" s="207">
        <f>Q9*$U$25</f>
        <v>5000000</v>
      </c>
      <c r="R25" s="162"/>
      <c r="S25" s="162"/>
      <c r="T25" s="162"/>
      <c r="U25" s="202">
        <v>5000</v>
      </c>
      <c r="V25" s="400" t="s">
        <v>408</v>
      </c>
      <c r="W25" s="401"/>
      <c r="X25" s="401"/>
      <c r="Y25" s="401"/>
    </row>
    <row r="26" spans="2:25" ht="15.6">
      <c r="B26" s="163" t="s">
        <v>168</v>
      </c>
      <c r="C26" s="246">
        <f>SUM(C22:C25)</f>
        <v>110000</v>
      </c>
      <c r="D26" s="246"/>
      <c r="E26" s="246"/>
      <c r="F26" s="246">
        <f>SUM(F22:F25)</f>
        <v>550000</v>
      </c>
      <c r="G26" s="246"/>
      <c r="H26" s="246"/>
      <c r="I26" s="246">
        <f>SUM(I22:I25)</f>
        <v>1200000</v>
      </c>
      <c r="J26" s="246"/>
      <c r="K26" s="246"/>
      <c r="L26" s="246"/>
      <c r="M26" s="246">
        <f>SUM(M22:M25)</f>
        <v>2800000</v>
      </c>
      <c r="N26" s="246"/>
      <c r="O26" s="246"/>
      <c r="P26" s="246"/>
      <c r="Q26" s="246">
        <f>SUM(Q22:Q25)</f>
        <v>17000000</v>
      </c>
      <c r="R26" s="164"/>
      <c r="S26" s="164"/>
      <c r="T26" s="164"/>
      <c r="U26" s="162"/>
      <c r="V26" s="156"/>
    </row>
    <row r="27" spans="2:25"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</row>
    <row r="28" spans="2:25" ht="21">
      <c r="B28" s="243" t="s">
        <v>170</v>
      </c>
      <c r="C28" s="243">
        <v>2025</v>
      </c>
      <c r="D28" s="243"/>
      <c r="E28" s="243"/>
      <c r="F28" s="243">
        <v>2026</v>
      </c>
      <c r="G28" s="243"/>
      <c r="H28" s="243"/>
      <c r="I28" s="243">
        <v>2027</v>
      </c>
      <c r="J28" s="243"/>
      <c r="K28" s="243"/>
      <c r="L28" s="243"/>
      <c r="M28" s="243">
        <v>2028</v>
      </c>
      <c r="N28" s="243"/>
      <c r="O28" s="243"/>
      <c r="P28" s="243"/>
      <c r="Q28" s="243">
        <v>2035</v>
      </c>
      <c r="R28" s="160"/>
      <c r="S28" s="160"/>
      <c r="T28" s="160"/>
      <c r="U28" s="161" t="s">
        <v>163</v>
      </c>
      <c r="V28" s="405"/>
      <c r="W28" s="406"/>
      <c r="X28" s="406"/>
      <c r="Y28" s="407"/>
    </row>
    <row r="29" spans="2:25">
      <c r="B29" s="157" t="s">
        <v>157</v>
      </c>
      <c r="C29" s="207">
        <v>0</v>
      </c>
      <c r="D29" s="207"/>
      <c r="E29" s="207"/>
      <c r="F29" s="207">
        <v>0</v>
      </c>
      <c r="G29" s="207"/>
      <c r="H29" s="207"/>
      <c r="I29" s="207">
        <v>0</v>
      </c>
      <c r="J29" s="207"/>
      <c r="K29" s="207"/>
      <c r="L29" s="207"/>
      <c r="M29" s="207">
        <v>0</v>
      </c>
      <c r="N29" s="207"/>
      <c r="O29" s="207"/>
      <c r="P29" s="207"/>
      <c r="Q29" s="207">
        <v>0</v>
      </c>
      <c r="R29" s="162"/>
      <c r="S29" s="162"/>
      <c r="T29" s="162"/>
      <c r="U29" s="202">
        <v>0</v>
      </c>
      <c r="V29" s="402"/>
      <c r="W29" s="403"/>
      <c r="X29" s="403"/>
      <c r="Y29" s="404"/>
    </row>
    <row r="30" spans="2:25">
      <c r="B30" s="157" t="s">
        <v>165</v>
      </c>
      <c r="C30" s="207">
        <v>0</v>
      </c>
      <c r="D30" s="207"/>
      <c r="E30" s="207"/>
      <c r="F30" s="207">
        <v>0</v>
      </c>
      <c r="G30" s="207"/>
      <c r="H30" s="207"/>
      <c r="I30" s="207">
        <v>0</v>
      </c>
      <c r="J30" s="207"/>
      <c r="K30" s="207"/>
      <c r="L30" s="207"/>
      <c r="M30" s="207">
        <v>0</v>
      </c>
      <c r="N30" s="207"/>
      <c r="O30" s="207"/>
      <c r="P30" s="207"/>
      <c r="Q30" s="207">
        <v>0</v>
      </c>
      <c r="R30" s="162"/>
      <c r="S30" s="162"/>
      <c r="T30" s="162"/>
      <c r="U30" s="202">
        <v>0</v>
      </c>
      <c r="V30" s="402"/>
      <c r="W30" s="403"/>
      <c r="X30" s="403"/>
      <c r="Y30" s="404"/>
    </row>
    <row r="31" spans="2:25">
      <c r="B31" s="157" t="s">
        <v>166</v>
      </c>
      <c r="C31" s="207">
        <v>0</v>
      </c>
      <c r="D31" s="207"/>
      <c r="E31" s="207"/>
      <c r="F31" s="207">
        <v>0</v>
      </c>
      <c r="G31" s="207"/>
      <c r="H31" s="207"/>
      <c r="I31" s="207">
        <v>0</v>
      </c>
      <c r="J31" s="207"/>
      <c r="K31" s="207"/>
      <c r="L31" s="207"/>
      <c r="M31" s="207">
        <v>0</v>
      </c>
      <c r="N31" s="207"/>
      <c r="O31" s="207"/>
      <c r="P31" s="207"/>
      <c r="Q31" s="207">
        <v>0</v>
      </c>
      <c r="R31" s="162"/>
      <c r="S31" s="162"/>
      <c r="T31" s="162"/>
      <c r="U31" s="202">
        <v>0</v>
      </c>
      <c r="V31" s="401"/>
      <c r="W31" s="401"/>
      <c r="X31" s="401"/>
      <c r="Y31" s="401"/>
    </row>
    <row r="32" spans="2:25">
      <c r="B32" s="157" t="s">
        <v>167</v>
      </c>
      <c r="C32" s="207">
        <f>C9*0.1*$U$32</f>
        <v>10000</v>
      </c>
      <c r="D32" s="207"/>
      <c r="E32" s="207"/>
      <c r="F32" s="207">
        <f>F9*0.1*$U$32</f>
        <v>40000</v>
      </c>
      <c r="G32" s="207"/>
      <c r="H32" s="207"/>
      <c r="I32" s="207">
        <f>I9*0.1*$U$32</f>
        <v>100000</v>
      </c>
      <c r="J32" s="207"/>
      <c r="K32" s="207"/>
      <c r="L32" s="207"/>
      <c r="M32" s="207">
        <f>M9*0.1*$U$32</f>
        <v>300000</v>
      </c>
      <c r="N32" s="207"/>
      <c r="O32" s="207"/>
      <c r="P32" s="207"/>
      <c r="Q32" s="207">
        <f>Q9*0.1*$U$32</f>
        <v>1000000</v>
      </c>
      <c r="R32" s="162"/>
      <c r="S32" s="162"/>
      <c r="T32" s="162"/>
      <c r="U32" s="202">
        <v>10000</v>
      </c>
      <c r="V32" s="401" t="s">
        <v>171</v>
      </c>
      <c r="W32" s="401"/>
      <c r="X32" s="401"/>
      <c r="Y32" s="401"/>
    </row>
    <row r="33" spans="2:63" ht="15.6">
      <c r="B33" s="163" t="s">
        <v>168</v>
      </c>
      <c r="C33" s="246">
        <f>SUM(C29:C32)</f>
        <v>10000</v>
      </c>
      <c r="D33" s="246"/>
      <c r="E33" s="246"/>
      <c r="F33" s="246">
        <f>SUM(F29:F32)</f>
        <v>40000</v>
      </c>
      <c r="G33" s="246"/>
      <c r="H33" s="246"/>
      <c r="I33" s="246">
        <f>SUM(I29:I32)</f>
        <v>100000</v>
      </c>
      <c r="J33" s="246"/>
      <c r="K33" s="246"/>
      <c r="L33" s="246"/>
      <c r="M33" s="246">
        <f>SUM(M29:M32)</f>
        <v>300000</v>
      </c>
      <c r="N33" s="246"/>
      <c r="O33" s="246"/>
      <c r="P33" s="246"/>
      <c r="Q33" s="246">
        <f>SUM(Q29:Q32)</f>
        <v>1000000</v>
      </c>
      <c r="R33" s="164"/>
      <c r="S33" s="164"/>
      <c r="T33" s="164"/>
      <c r="U33" s="162"/>
      <c r="V33" s="156"/>
    </row>
    <row r="34" spans="2:63"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</row>
    <row r="35" spans="2:63" ht="21">
      <c r="B35" s="243" t="s">
        <v>172</v>
      </c>
      <c r="C35" s="243">
        <v>2025</v>
      </c>
      <c r="D35" s="243"/>
      <c r="E35" s="243"/>
      <c r="F35" s="243">
        <v>2026</v>
      </c>
      <c r="G35" s="243"/>
      <c r="H35" s="243"/>
      <c r="I35" s="243">
        <v>2027</v>
      </c>
      <c r="J35" s="243"/>
      <c r="K35" s="243"/>
      <c r="L35" s="243"/>
      <c r="M35" s="243">
        <v>2028</v>
      </c>
      <c r="N35" s="243"/>
      <c r="O35" s="243"/>
      <c r="P35" s="243"/>
      <c r="Q35" s="243">
        <v>2035</v>
      </c>
      <c r="R35" s="160"/>
      <c r="S35" s="160"/>
      <c r="T35" s="160"/>
      <c r="U35" s="160"/>
      <c r="V35" s="160"/>
    </row>
    <row r="36" spans="2:63">
      <c r="B36" s="157" t="s">
        <v>157</v>
      </c>
      <c r="C36" s="207">
        <f>SUM(C29+C22+C15)</f>
        <v>0</v>
      </c>
      <c r="D36" s="207"/>
      <c r="E36" s="207"/>
      <c r="F36" s="207">
        <f>SUM(F29+F22+F15)</f>
        <v>0</v>
      </c>
      <c r="G36" s="207"/>
      <c r="H36" s="207"/>
      <c r="I36" s="207">
        <f>SUM(I29+I22+I15)</f>
        <v>0</v>
      </c>
      <c r="J36" s="207"/>
      <c r="K36" s="207"/>
      <c r="L36" s="207"/>
      <c r="M36" s="207">
        <f>SUM(M29+M22+M15)</f>
        <v>0</v>
      </c>
      <c r="N36" s="207"/>
      <c r="O36" s="207"/>
      <c r="P36" s="207"/>
      <c r="Q36" s="207">
        <f>SUM(Q29+Q22+Q15)</f>
        <v>0</v>
      </c>
      <c r="R36" s="165"/>
      <c r="S36" s="165"/>
      <c r="T36" s="165"/>
      <c r="U36" s="156"/>
      <c r="V36" s="156"/>
    </row>
    <row r="37" spans="2:63">
      <c r="B37" s="157" t="s">
        <v>165</v>
      </c>
      <c r="C37" s="207">
        <f>SUM(C30+C23+C16)</f>
        <v>100000</v>
      </c>
      <c r="D37" s="207"/>
      <c r="E37" s="207"/>
      <c r="F37" s="207">
        <f>SUM(F30+F23+F16)</f>
        <v>400000</v>
      </c>
      <c r="G37" s="207"/>
      <c r="H37" s="207"/>
      <c r="I37" s="207">
        <f>SUM(I30+I23+I16)</f>
        <v>1000000</v>
      </c>
      <c r="J37" s="207"/>
      <c r="K37" s="207"/>
      <c r="L37" s="207"/>
      <c r="M37" s="207">
        <f>SUM(M30+M23+M16)</f>
        <v>2000000</v>
      </c>
      <c r="N37" s="207"/>
      <c r="O37" s="207"/>
      <c r="P37" s="207"/>
      <c r="Q37" s="207">
        <f>SUM(Q30+Q23+Q16)</f>
        <v>20000000</v>
      </c>
      <c r="R37" s="165"/>
      <c r="S37" s="165"/>
      <c r="T37" s="165"/>
      <c r="U37" s="156"/>
      <c r="V37" s="156"/>
    </row>
    <row r="38" spans="2:63">
      <c r="B38" s="157" t="s">
        <v>166</v>
      </c>
      <c r="C38" s="207">
        <f>SUM(C31+C24+C17)</f>
        <v>204000</v>
      </c>
      <c r="D38" s="207"/>
      <c r="E38" s="207"/>
      <c r="F38" s="207">
        <f>SUM(F31+F24+F17)</f>
        <v>510000</v>
      </c>
      <c r="G38" s="207"/>
      <c r="H38" s="207"/>
      <c r="I38" s="207">
        <f>SUM(I31+I24+I17)</f>
        <v>680000</v>
      </c>
      <c r="J38" s="207"/>
      <c r="K38" s="207"/>
      <c r="L38" s="207"/>
      <c r="M38" s="207">
        <f>SUM(M31+M24+M17)</f>
        <v>1020000</v>
      </c>
      <c r="N38" s="207"/>
      <c r="O38" s="207"/>
      <c r="P38" s="207"/>
      <c r="Q38" s="207">
        <f>SUM(Q31+Q24+Q17)</f>
        <v>6800000</v>
      </c>
      <c r="R38" s="165"/>
      <c r="S38" s="165"/>
      <c r="T38" s="165"/>
      <c r="U38" s="156"/>
      <c r="V38" s="156"/>
    </row>
    <row r="39" spans="2:63">
      <c r="B39" s="157" t="s">
        <v>167</v>
      </c>
      <c r="C39" s="207">
        <f>SUM(C32+C25+C18)</f>
        <v>260000</v>
      </c>
      <c r="D39" s="207"/>
      <c r="E39" s="207"/>
      <c r="F39" s="207">
        <f>SUM(F32+F25+F18)</f>
        <v>1040000</v>
      </c>
      <c r="G39" s="207"/>
      <c r="H39" s="207"/>
      <c r="I39" s="207">
        <f>SUM(I32+I25+I18)</f>
        <v>2600000</v>
      </c>
      <c r="J39" s="207"/>
      <c r="K39" s="207"/>
      <c r="L39" s="207"/>
      <c r="M39" s="207">
        <f>SUM(M32+M25+M18)</f>
        <v>7800000</v>
      </c>
      <c r="N39" s="207"/>
      <c r="O39" s="207"/>
      <c r="P39" s="207"/>
      <c r="Q39" s="207">
        <f>SUM(Q32+Q25+Q18)</f>
        <v>26000000</v>
      </c>
      <c r="R39" s="165"/>
      <c r="S39" s="165"/>
      <c r="T39" s="165"/>
      <c r="U39" s="156"/>
      <c r="V39" s="156"/>
    </row>
    <row r="40" spans="2:63" ht="15.6">
      <c r="B40" s="163" t="s">
        <v>168</v>
      </c>
      <c r="C40" s="246">
        <f>SUM(C36:C39)</f>
        <v>564000</v>
      </c>
      <c r="D40" s="246"/>
      <c r="E40" s="246"/>
      <c r="F40" s="246">
        <f>SUM(F36:F39)</f>
        <v>1950000</v>
      </c>
      <c r="G40" s="246"/>
      <c r="H40" s="246"/>
      <c r="I40" s="246">
        <f>SUM(I36:I39)</f>
        <v>4280000</v>
      </c>
      <c r="J40" s="246"/>
      <c r="K40" s="246"/>
      <c r="L40" s="246"/>
      <c r="M40" s="246">
        <f>SUM(M36:M39)</f>
        <v>10820000</v>
      </c>
      <c r="N40" s="246"/>
      <c r="O40" s="246"/>
      <c r="P40" s="246"/>
      <c r="Q40" s="246">
        <f>SUM(Q36:Q39)</f>
        <v>52800000</v>
      </c>
      <c r="R40" s="164"/>
      <c r="S40" s="164"/>
      <c r="T40" s="164"/>
      <c r="U40" s="156"/>
      <c r="V40" s="156"/>
    </row>
    <row r="41" spans="2:63" s="156" customFormat="1"/>
    <row r="42" spans="2:63" s="156" customFormat="1"/>
    <row r="43" spans="2:63" ht="14.4">
      <c r="B43" s="272" t="s">
        <v>173</v>
      </c>
      <c r="C43" s="272"/>
      <c r="D43" s="272"/>
      <c r="E43" s="272"/>
      <c r="F43" s="156"/>
      <c r="G43" s="171" t="s">
        <v>174</v>
      </c>
      <c r="H43" s="171"/>
      <c r="I43" s="171"/>
      <c r="J43" s="171"/>
      <c r="K43" s="156"/>
      <c r="L43" s="235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</row>
    <row r="44" spans="2:63">
      <c r="B44" s="156"/>
      <c r="C44" s="156"/>
      <c r="D44" s="156"/>
      <c r="E44" s="156"/>
      <c r="F44" s="156"/>
      <c r="G44" s="182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</row>
    <row r="45" spans="2:63" ht="14.4">
      <c r="B45" s="408" t="s">
        <v>173</v>
      </c>
      <c r="C45" s="409"/>
      <c r="D45" s="409"/>
      <c r="E45" s="410"/>
      <c r="F45" s="156"/>
      <c r="G45" s="179" t="s">
        <v>175</v>
      </c>
      <c r="H45" s="179" t="s">
        <v>176</v>
      </c>
      <c r="I45" s="179" t="s">
        <v>177</v>
      </c>
      <c r="J45" s="179" t="s">
        <v>396</v>
      </c>
      <c r="K45" s="156"/>
      <c r="L45" s="236" t="s">
        <v>418</v>
      </c>
      <c r="M45" s="236">
        <v>45931</v>
      </c>
      <c r="N45" s="236">
        <v>45962</v>
      </c>
      <c r="O45" s="236">
        <v>45992</v>
      </c>
      <c r="P45" s="236" t="s">
        <v>419</v>
      </c>
      <c r="Q45" s="236">
        <v>46023</v>
      </c>
      <c r="R45" s="236">
        <v>46054</v>
      </c>
      <c r="S45" s="236">
        <v>46082</v>
      </c>
      <c r="T45" s="236" t="s">
        <v>420</v>
      </c>
      <c r="U45" s="236">
        <v>46113</v>
      </c>
      <c r="V45" s="236">
        <v>46143</v>
      </c>
      <c r="W45" s="236">
        <v>46174</v>
      </c>
      <c r="X45" s="236" t="s">
        <v>421</v>
      </c>
      <c r="Y45" s="236">
        <v>46204</v>
      </c>
      <c r="Z45" s="236">
        <v>46235</v>
      </c>
      <c r="AA45" s="236">
        <v>46266</v>
      </c>
      <c r="AB45" s="236" t="s">
        <v>422</v>
      </c>
      <c r="AC45" s="236">
        <v>46296</v>
      </c>
      <c r="AD45" s="236">
        <v>46327</v>
      </c>
      <c r="AE45" s="236">
        <v>46357</v>
      </c>
      <c r="AF45" s="236" t="s">
        <v>423</v>
      </c>
      <c r="AG45" s="236">
        <v>46388</v>
      </c>
      <c r="AH45" s="236">
        <v>46419</v>
      </c>
      <c r="AI45" s="236">
        <v>46447</v>
      </c>
      <c r="AJ45" s="236" t="s">
        <v>425</v>
      </c>
      <c r="AK45" s="236">
        <v>46478</v>
      </c>
      <c r="AL45" s="236">
        <v>46508</v>
      </c>
      <c r="AM45" s="236">
        <v>46539</v>
      </c>
      <c r="AN45" s="236" t="s">
        <v>424</v>
      </c>
      <c r="AO45" s="236">
        <v>46569</v>
      </c>
      <c r="AP45" s="236">
        <v>46600</v>
      </c>
      <c r="AQ45" s="236">
        <v>46631</v>
      </c>
      <c r="AR45" s="236" t="s">
        <v>426</v>
      </c>
      <c r="AS45" s="236">
        <v>46661</v>
      </c>
      <c r="AT45" s="236">
        <v>46692</v>
      </c>
      <c r="AU45" s="236">
        <v>46722</v>
      </c>
      <c r="AV45" s="236" t="s">
        <v>427</v>
      </c>
      <c r="AW45" s="236">
        <v>46753</v>
      </c>
      <c r="AX45" s="236">
        <v>46784</v>
      </c>
      <c r="AY45" s="236">
        <v>46813</v>
      </c>
      <c r="AZ45" s="319" t="s">
        <v>428</v>
      </c>
      <c r="BA45" s="236">
        <v>46844</v>
      </c>
      <c r="BB45" s="236">
        <v>46874</v>
      </c>
      <c r="BC45" s="236">
        <v>46905</v>
      </c>
      <c r="BD45" s="319" t="s">
        <v>429</v>
      </c>
      <c r="BE45" s="236">
        <v>46935</v>
      </c>
      <c r="BF45" s="236">
        <v>46966</v>
      </c>
      <c r="BG45" s="236">
        <v>46997</v>
      </c>
      <c r="BH45" s="236" t="s">
        <v>430</v>
      </c>
      <c r="BI45" s="236">
        <v>47027</v>
      </c>
      <c r="BJ45" s="236">
        <v>47058</v>
      </c>
      <c r="BK45" s="236">
        <v>47088</v>
      </c>
    </row>
    <row r="46" spans="2:63" ht="14.4">
      <c r="B46" s="397" t="s">
        <v>178</v>
      </c>
      <c r="C46" s="398"/>
      <c r="D46" s="398"/>
      <c r="E46" s="399"/>
      <c r="F46" s="156"/>
      <c r="G46" s="207">
        <f>C19</f>
        <v>444000</v>
      </c>
      <c r="H46" s="207">
        <f>F19</f>
        <v>1360000</v>
      </c>
      <c r="I46" s="207">
        <f>I19</f>
        <v>2980000</v>
      </c>
      <c r="J46" s="207">
        <f>M19</f>
        <v>7720000</v>
      </c>
      <c r="K46" s="156"/>
      <c r="L46" s="207"/>
      <c r="M46" s="207"/>
      <c r="N46" s="207">
        <f>$G$46/2</f>
        <v>222000</v>
      </c>
      <c r="O46" s="207">
        <f>$G$46/2</f>
        <v>222000</v>
      </c>
      <c r="P46" s="207"/>
      <c r="Q46" s="207">
        <f>$H$46/12</f>
        <v>113333.33333333333</v>
      </c>
      <c r="R46" s="207">
        <f t="shared" ref="R46:AE46" si="0">$H$46/12</f>
        <v>113333.33333333333</v>
      </c>
      <c r="S46" s="207">
        <f t="shared" si="0"/>
        <v>113333.33333333333</v>
      </c>
      <c r="T46" s="207"/>
      <c r="U46" s="207">
        <f t="shared" si="0"/>
        <v>113333.33333333333</v>
      </c>
      <c r="V46" s="207">
        <f t="shared" si="0"/>
        <v>113333.33333333333</v>
      </c>
      <c r="W46" s="207">
        <f t="shared" si="0"/>
        <v>113333.33333333333</v>
      </c>
      <c r="X46" s="207"/>
      <c r="Y46" s="207">
        <f t="shared" si="0"/>
        <v>113333.33333333333</v>
      </c>
      <c r="Z46" s="207">
        <f t="shared" si="0"/>
        <v>113333.33333333333</v>
      </c>
      <c r="AA46" s="207">
        <f t="shared" si="0"/>
        <v>113333.33333333333</v>
      </c>
      <c r="AB46" s="207"/>
      <c r="AC46" s="207">
        <f t="shared" si="0"/>
        <v>113333.33333333333</v>
      </c>
      <c r="AD46" s="207">
        <f t="shared" si="0"/>
        <v>113333.33333333333</v>
      </c>
      <c r="AE46" s="207">
        <f t="shared" si="0"/>
        <v>113333.33333333333</v>
      </c>
      <c r="AF46" s="207"/>
      <c r="AG46" s="207">
        <f>$I$46/12</f>
        <v>248333.33333333334</v>
      </c>
      <c r="AH46" s="207">
        <f t="shared" ref="AH46:AU46" si="1">$I$46/12</f>
        <v>248333.33333333334</v>
      </c>
      <c r="AI46" s="207">
        <f t="shared" si="1"/>
        <v>248333.33333333334</v>
      </c>
      <c r="AJ46" s="207"/>
      <c r="AK46" s="207">
        <f t="shared" si="1"/>
        <v>248333.33333333334</v>
      </c>
      <c r="AL46" s="207">
        <f t="shared" si="1"/>
        <v>248333.33333333334</v>
      </c>
      <c r="AM46" s="207">
        <f t="shared" si="1"/>
        <v>248333.33333333334</v>
      </c>
      <c r="AN46" s="207"/>
      <c r="AO46" s="207">
        <f t="shared" si="1"/>
        <v>248333.33333333334</v>
      </c>
      <c r="AP46" s="207">
        <f t="shared" si="1"/>
        <v>248333.33333333334</v>
      </c>
      <c r="AQ46" s="207">
        <f t="shared" si="1"/>
        <v>248333.33333333334</v>
      </c>
      <c r="AR46" s="207"/>
      <c r="AS46" s="207">
        <f t="shared" si="1"/>
        <v>248333.33333333334</v>
      </c>
      <c r="AT46" s="207">
        <f t="shared" si="1"/>
        <v>248333.33333333334</v>
      </c>
      <c r="AU46" s="207">
        <f t="shared" si="1"/>
        <v>248333.33333333334</v>
      </c>
      <c r="AV46" s="207"/>
      <c r="AW46" s="207">
        <f>$J$46/12</f>
        <v>643333.33333333337</v>
      </c>
      <c r="AX46" s="207">
        <f t="shared" ref="AX46:BK46" si="2">$J$46/12</f>
        <v>643333.33333333337</v>
      </c>
      <c r="AY46" s="207">
        <f t="shared" si="2"/>
        <v>643333.33333333337</v>
      </c>
      <c r="AZ46" s="207"/>
      <c r="BA46" s="207">
        <f t="shared" si="2"/>
        <v>643333.33333333337</v>
      </c>
      <c r="BB46" s="207">
        <f t="shared" si="2"/>
        <v>643333.33333333337</v>
      </c>
      <c r="BC46" s="207">
        <f t="shared" si="2"/>
        <v>643333.33333333337</v>
      </c>
      <c r="BD46" s="207"/>
      <c r="BE46" s="207">
        <f t="shared" si="2"/>
        <v>643333.33333333337</v>
      </c>
      <c r="BF46" s="207">
        <f t="shared" si="2"/>
        <v>643333.33333333337</v>
      </c>
      <c r="BG46" s="207">
        <f t="shared" si="2"/>
        <v>643333.33333333337</v>
      </c>
      <c r="BH46" s="207"/>
      <c r="BI46" s="207">
        <f t="shared" si="2"/>
        <v>643333.33333333337</v>
      </c>
      <c r="BJ46" s="207">
        <f t="shared" si="2"/>
        <v>643333.33333333337</v>
      </c>
      <c r="BK46" s="207">
        <f t="shared" si="2"/>
        <v>643333.33333333337</v>
      </c>
    </row>
    <row r="47" spans="2:63" ht="14.4">
      <c r="B47" s="397" t="s">
        <v>179</v>
      </c>
      <c r="C47" s="398"/>
      <c r="D47" s="398"/>
      <c r="E47" s="399">
        <f>C47*D47</f>
        <v>0</v>
      </c>
      <c r="F47" s="156"/>
      <c r="G47" s="207">
        <f>C26</f>
        <v>110000</v>
      </c>
      <c r="H47" s="207">
        <f>F26</f>
        <v>550000</v>
      </c>
      <c r="I47" s="207">
        <f>I26</f>
        <v>1200000</v>
      </c>
      <c r="J47" s="207">
        <f>M26</f>
        <v>2800000</v>
      </c>
      <c r="K47" s="156"/>
      <c r="L47" s="207"/>
      <c r="M47" s="207"/>
      <c r="N47" s="207">
        <f>$G$47/2</f>
        <v>55000</v>
      </c>
      <c r="O47" s="207">
        <f>$G$47/2</f>
        <v>55000</v>
      </c>
      <c r="P47" s="207"/>
      <c r="Q47" s="207">
        <f>$H$47/12</f>
        <v>45833.333333333336</v>
      </c>
      <c r="R47" s="207">
        <f t="shared" ref="R47:AE47" si="3">$H$47/12</f>
        <v>45833.333333333336</v>
      </c>
      <c r="S47" s="207">
        <f t="shared" si="3"/>
        <v>45833.333333333336</v>
      </c>
      <c r="T47" s="207"/>
      <c r="U47" s="207">
        <f t="shared" si="3"/>
        <v>45833.333333333336</v>
      </c>
      <c r="V47" s="207">
        <f t="shared" si="3"/>
        <v>45833.333333333336</v>
      </c>
      <c r="W47" s="207">
        <f t="shared" si="3"/>
        <v>45833.333333333336</v>
      </c>
      <c r="X47" s="207"/>
      <c r="Y47" s="207">
        <f t="shared" si="3"/>
        <v>45833.333333333336</v>
      </c>
      <c r="Z47" s="207">
        <f t="shared" si="3"/>
        <v>45833.333333333336</v>
      </c>
      <c r="AA47" s="207">
        <f t="shared" si="3"/>
        <v>45833.333333333336</v>
      </c>
      <c r="AB47" s="207"/>
      <c r="AC47" s="207">
        <f t="shared" si="3"/>
        <v>45833.333333333336</v>
      </c>
      <c r="AD47" s="207">
        <f t="shared" si="3"/>
        <v>45833.333333333336</v>
      </c>
      <c r="AE47" s="207">
        <f t="shared" si="3"/>
        <v>45833.333333333336</v>
      </c>
      <c r="AF47" s="207"/>
      <c r="AG47" s="207">
        <f>$I$47/12</f>
        <v>100000</v>
      </c>
      <c r="AH47" s="207">
        <f t="shared" ref="AH47:AU47" si="4">$I$47/12</f>
        <v>100000</v>
      </c>
      <c r="AI47" s="207">
        <f t="shared" si="4"/>
        <v>100000</v>
      </c>
      <c r="AJ47" s="207"/>
      <c r="AK47" s="207">
        <f t="shared" si="4"/>
        <v>100000</v>
      </c>
      <c r="AL47" s="207">
        <f t="shared" si="4"/>
        <v>100000</v>
      </c>
      <c r="AM47" s="207">
        <f t="shared" si="4"/>
        <v>100000</v>
      </c>
      <c r="AN47" s="207"/>
      <c r="AO47" s="207">
        <f t="shared" si="4"/>
        <v>100000</v>
      </c>
      <c r="AP47" s="207">
        <f t="shared" si="4"/>
        <v>100000</v>
      </c>
      <c r="AQ47" s="207">
        <f t="shared" si="4"/>
        <v>100000</v>
      </c>
      <c r="AR47" s="207"/>
      <c r="AS47" s="207">
        <f t="shared" si="4"/>
        <v>100000</v>
      </c>
      <c r="AT47" s="207">
        <f t="shared" si="4"/>
        <v>100000</v>
      </c>
      <c r="AU47" s="207">
        <f t="shared" si="4"/>
        <v>100000</v>
      </c>
      <c r="AV47" s="207"/>
      <c r="AW47" s="207">
        <f>$J$47/12</f>
        <v>233333.33333333334</v>
      </c>
      <c r="AX47" s="207">
        <f t="shared" ref="AX47:BK47" si="5">$J$47/12</f>
        <v>233333.33333333334</v>
      </c>
      <c r="AY47" s="207">
        <f t="shared" si="5"/>
        <v>233333.33333333334</v>
      </c>
      <c r="AZ47" s="207"/>
      <c r="BA47" s="207">
        <f t="shared" si="5"/>
        <v>233333.33333333334</v>
      </c>
      <c r="BB47" s="207">
        <f t="shared" si="5"/>
        <v>233333.33333333334</v>
      </c>
      <c r="BC47" s="207">
        <f t="shared" si="5"/>
        <v>233333.33333333334</v>
      </c>
      <c r="BD47" s="207"/>
      <c r="BE47" s="207">
        <f t="shared" si="5"/>
        <v>233333.33333333334</v>
      </c>
      <c r="BF47" s="207">
        <f t="shared" si="5"/>
        <v>233333.33333333334</v>
      </c>
      <c r="BG47" s="207">
        <f t="shared" si="5"/>
        <v>233333.33333333334</v>
      </c>
      <c r="BH47" s="207"/>
      <c r="BI47" s="207">
        <f t="shared" si="5"/>
        <v>233333.33333333334</v>
      </c>
      <c r="BJ47" s="207">
        <f t="shared" si="5"/>
        <v>233333.33333333334</v>
      </c>
      <c r="BK47" s="207">
        <f t="shared" si="5"/>
        <v>233333.33333333334</v>
      </c>
    </row>
    <row r="48" spans="2:63" ht="14.4">
      <c r="B48" s="397" t="s">
        <v>170</v>
      </c>
      <c r="C48" s="398"/>
      <c r="D48" s="398"/>
      <c r="E48" s="399">
        <f>C48*D48</f>
        <v>0</v>
      </c>
      <c r="F48" s="156"/>
      <c r="G48" s="207">
        <f>C33</f>
        <v>10000</v>
      </c>
      <c r="H48" s="207">
        <f>F33</f>
        <v>40000</v>
      </c>
      <c r="I48" s="207">
        <f>I33</f>
        <v>100000</v>
      </c>
      <c r="J48" s="207">
        <f>M40</f>
        <v>10820000</v>
      </c>
      <c r="K48" s="156"/>
      <c r="L48" s="207"/>
      <c r="M48" s="207"/>
      <c r="N48" s="207">
        <f>$G$48/2</f>
        <v>5000</v>
      </c>
      <c r="O48" s="207">
        <f>$G$48/2</f>
        <v>5000</v>
      </c>
      <c r="P48" s="207"/>
      <c r="Q48" s="207">
        <f>$H$48/12</f>
        <v>3333.3333333333335</v>
      </c>
      <c r="R48" s="207">
        <f t="shared" ref="R48:AE48" si="6">$H$48/12</f>
        <v>3333.3333333333335</v>
      </c>
      <c r="S48" s="207">
        <f t="shared" si="6"/>
        <v>3333.3333333333335</v>
      </c>
      <c r="T48" s="207"/>
      <c r="U48" s="207">
        <f t="shared" si="6"/>
        <v>3333.3333333333335</v>
      </c>
      <c r="V48" s="207">
        <f t="shared" si="6"/>
        <v>3333.3333333333335</v>
      </c>
      <c r="W48" s="207">
        <f t="shared" si="6"/>
        <v>3333.3333333333335</v>
      </c>
      <c r="X48" s="207"/>
      <c r="Y48" s="207">
        <f t="shared" si="6"/>
        <v>3333.3333333333335</v>
      </c>
      <c r="Z48" s="207">
        <f t="shared" si="6"/>
        <v>3333.3333333333335</v>
      </c>
      <c r="AA48" s="207">
        <f t="shared" si="6"/>
        <v>3333.3333333333335</v>
      </c>
      <c r="AB48" s="207"/>
      <c r="AC48" s="207">
        <f t="shared" si="6"/>
        <v>3333.3333333333335</v>
      </c>
      <c r="AD48" s="207">
        <f t="shared" si="6"/>
        <v>3333.3333333333335</v>
      </c>
      <c r="AE48" s="207">
        <f t="shared" si="6"/>
        <v>3333.3333333333335</v>
      </c>
      <c r="AF48" s="207"/>
      <c r="AG48" s="207">
        <f>$I$48/12</f>
        <v>8333.3333333333339</v>
      </c>
      <c r="AH48" s="207">
        <f t="shared" ref="AH48:AU48" si="7">$I$48/12</f>
        <v>8333.3333333333339</v>
      </c>
      <c r="AI48" s="207">
        <f t="shared" si="7"/>
        <v>8333.3333333333339</v>
      </c>
      <c r="AJ48" s="207"/>
      <c r="AK48" s="207">
        <f t="shared" si="7"/>
        <v>8333.3333333333339</v>
      </c>
      <c r="AL48" s="207">
        <f t="shared" si="7"/>
        <v>8333.3333333333339</v>
      </c>
      <c r="AM48" s="207">
        <f t="shared" si="7"/>
        <v>8333.3333333333339</v>
      </c>
      <c r="AN48" s="207"/>
      <c r="AO48" s="207">
        <f t="shared" si="7"/>
        <v>8333.3333333333339</v>
      </c>
      <c r="AP48" s="207">
        <f t="shared" si="7"/>
        <v>8333.3333333333339</v>
      </c>
      <c r="AQ48" s="207">
        <f t="shared" si="7"/>
        <v>8333.3333333333339</v>
      </c>
      <c r="AR48" s="207"/>
      <c r="AS48" s="207">
        <f t="shared" si="7"/>
        <v>8333.3333333333339</v>
      </c>
      <c r="AT48" s="207">
        <f t="shared" si="7"/>
        <v>8333.3333333333339</v>
      </c>
      <c r="AU48" s="207">
        <f t="shared" si="7"/>
        <v>8333.3333333333339</v>
      </c>
      <c r="AV48" s="207"/>
      <c r="AW48" s="207">
        <f>$J$48/12</f>
        <v>901666.66666666663</v>
      </c>
      <c r="AX48" s="207">
        <f t="shared" ref="AX48:BK48" si="8">$J$48/12</f>
        <v>901666.66666666663</v>
      </c>
      <c r="AY48" s="207">
        <f t="shared" si="8"/>
        <v>901666.66666666663</v>
      </c>
      <c r="AZ48" s="207"/>
      <c r="BA48" s="207">
        <f t="shared" si="8"/>
        <v>901666.66666666663</v>
      </c>
      <c r="BB48" s="207">
        <f t="shared" si="8"/>
        <v>901666.66666666663</v>
      </c>
      <c r="BC48" s="207">
        <f t="shared" si="8"/>
        <v>901666.66666666663</v>
      </c>
      <c r="BD48" s="207"/>
      <c r="BE48" s="207">
        <f t="shared" si="8"/>
        <v>901666.66666666663</v>
      </c>
      <c r="BF48" s="207">
        <f t="shared" si="8"/>
        <v>901666.66666666663</v>
      </c>
      <c r="BG48" s="207">
        <f t="shared" si="8"/>
        <v>901666.66666666663</v>
      </c>
      <c r="BH48" s="207"/>
      <c r="BI48" s="207">
        <f t="shared" si="8"/>
        <v>901666.66666666663</v>
      </c>
      <c r="BJ48" s="207">
        <f t="shared" si="8"/>
        <v>901666.66666666663</v>
      </c>
      <c r="BK48" s="207">
        <f t="shared" si="8"/>
        <v>901666.66666666663</v>
      </c>
    </row>
    <row r="49" spans="1:63" ht="14.4">
      <c r="B49" s="397"/>
      <c r="C49" s="398"/>
      <c r="D49" s="398"/>
      <c r="E49" s="399">
        <f>C49*D49</f>
        <v>0</v>
      </c>
      <c r="F49" s="156"/>
      <c r="G49" s="207">
        <f t="shared" ref="G49:G50" si="9">SUM(L49:O49)</f>
        <v>0</v>
      </c>
      <c r="H49" s="207">
        <f t="shared" ref="H49:H50" si="10">SUM(Q49:AE49)</f>
        <v>0</v>
      </c>
      <c r="I49" s="207">
        <f t="shared" ref="I49:I50" si="11">SUM(AG49:AU49)</f>
        <v>0</v>
      </c>
      <c r="J49" s="207"/>
      <c r="K49" s="156"/>
      <c r="L49" s="207"/>
      <c r="M49" s="207">
        <f>'P4.4 RH_HH Werft'!S53</f>
        <v>0</v>
      </c>
      <c r="N49" s="207">
        <f>'P4.4 RH_HH Werft'!T53</f>
        <v>0</v>
      </c>
      <c r="O49" s="207">
        <f>'P4.4 RH_HH Werft'!U53</f>
        <v>0</v>
      </c>
      <c r="P49" s="207"/>
      <c r="Q49" s="207">
        <f>'P4.4 RH_HH Werft'!V53</f>
        <v>0</v>
      </c>
      <c r="R49" s="207">
        <f>'P4.4 RH_HH Werft'!W53</f>
        <v>0</v>
      </c>
      <c r="S49" s="207">
        <f>'P4.4 RH_HH Werft'!X53</f>
        <v>0</v>
      </c>
      <c r="T49" s="207"/>
      <c r="U49" s="207">
        <f>'P4.4 RH_HH Werft'!Y53</f>
        <v>0</v>
      </c>
      <c r="V49" s="207">
        <f>'P4.4 RH_HH Werft'!Z53</f>
        <v>0</v>
      </c>
      <c r="W49" s="207">
        <f>'P4.4 RH_HH Werft'!AA53</f>
        <v>0</v>
      </c>
      <c r="X49" s="207"/>
      <c r="Y49" s="207">
        <f>'P4.4 RH_HH Werft'!AB53</f>
        <v>0</v>
      </c>
      <c r="Z49" s="207">
        <f>'P4.4 RH_HH Werft'!AC53</f>
        <v>0</v>
      </c>
      <c r="AA49" s="207">
        <f>'P4.4 RH_HH Werft'!AD53</f>
        <v>0</v>
      </c>
      <c r="AB49" s="207"/>
      <c r="AC49" s="207">
        <f>'P4.4 RH_HH Werft'!AE53</f>
        <v>0</v>
      </c>
      <c r="AD49" s="207">
        <f>'P4.4 RH_HH Werft'!AF53</f>
        <v>0</v>
      </c>
      <c r="AE49" s="207">
        <f>'P4.4 RH_HH Werft'!AG53</f>
        <v>0</v>
      </c>
      <c r="AF49" s="207"/>
      <c r="AG49" s="207">
        <f>'P4.4 RH_HH Werft'!AH53</f>
        <v>0</v>
      </c>
      <c r="AH49" s="207">
        <f>'P4.4 RH_HH Werft'!AI53</f>
        <v>0</v>
      </c>
      <c r="AI49" s="207">
        <f>'P4.4 RH_HH Werft'!AJ53</f>
        <v>0</v>
      </c>
      <c r="AJ49" s="207"/>
      <c r="AK49" s="207">
        <f>'P4.4 RH_HH Werft'!AK53</f>
        <v>0</v>
      </c>
      <c r="AL49" s="207">
        <f>'P4.4 RH_HH Werft'!AL53</f>
        <v>0</v>
      </c>
      <c r="AM49" s="207">
        <f>'P4.4 RH_HH Werft'!AM53</f>
        <v>0</v>
      </c>
      <c r="AN49" s="207"/>
      <c r="AO49" s="207">
        <f>'P4.4 RH_HH Werft'!AN53</f>
        <v>0</v>
      </c>
      <c r="AP49" s="207">
        <f>'P4.4 RH_HH Werft'!AO53</f>
        <v>0</v>
      </c>
      <c r="AQ49" s="207">
        <f>'P4.4 RH_HH Werft'!AP53</f>
        <v>0</v>
      </c>
      <c r="AR49" s="207"/>
      <c r="AS49" s="207">
        <f>'P4.4 RH_HH Werft'!AQ53</f>
        <v>0</v>
      </c>
      <c r="AT49" s="207">
        <f>'P4.4 RH_HH Werft'!AR53</f>
        <v>0</v>
      </c>
      <c r="AU49" s="207">
        <f>'P4.4 RH_HH Werft'!AS53</f>
        <v>0</v>
      </c>
      <c r="AV49" s="207"/>
      <c r="AW49" s="207">
        <f>'P4.4 RH_HH Werft'!AT53</f>
        <v>0</v>
      </c>
      <c r="AX49" s="207">
        <f>'P4.4 RH_HH Werft'!AU53</f>
        <v>0</v>
      </c>
      <c r="AY49" s="207">
        <f>'P4.4 RH_HH Werft'!AV53</f>
        <v>0</v>
      </c>
      <c r="AZ49" s="207"/>
      <c r="BA49" s="207">
        <f>'P4.4 RH_HH Werft'!AW53</f>
        <v>0</v>
      </c>
      <c r="BB49" s="207">
        <f>'P4.4 RH_HH Werft'!AX53</f>
        <v>0</v>
      </c>
      <c r="BC49" s="207">
        <f>'P4.4 RH_HH Werft'!AY53</f>
        <v>0</v>
      </c>
      <c r="BD49" s="207"/>
      <c r="BE49" s="207">
        <f>'P4.4 RH_HH Werft'!AZ53</f>
        <v>0</v>
      </c>
      <c r="BF49" s="207">
        <f>'P4.4 RH_HH Werft'!BA53</f>
        <v>0</v>
      </c>
      <c r="BG49" s="207">
        <f>'P4.4 RH_HH Werft'!BB53</f>
        <v>0</v>
      </c>
      <c r="BH49" s="207"/>
      <c r="BI49" s="207">
        <f>'P4.4 RH_HH Werft'!BC53</f>
        <v>0</v>
      </c>
      <c r="BJ49" s="207">
        <f>'P4.4 RH_HH Werft'!BD53</f>
        <v>0</v>
      </c>
      <c r="BK49" s="207">
        <f>'P4.4 RH_HH Werft'!BE53</f>
        <v>0</v>
      </c>
    </row>
    <row r="50" spans="1:63" ht="14.4">
      <c r="B50" s="397"/>
      <c r="C50" s="398"/>
      <c r="D50" s="398"/>
      <c r="E50" s="399">
        <f>C50*D50</f>
        <v>0</v>
      </c>
      <c r="F50" s="156"/>
      <c r="G50" s="207">
        <f t="shared" si="9"/>
        <v>0</v>
      </c>
      <c r="H50" s="207">
        <f t="shared" si="10"/>
        <v>0</v>
      </c>
      <c r="I50" s="207">
        <f t="shared" si="11"/>
        <v>0</v>
      </c>
      <c r="J50" s="207"/>
      <c r="K50" s="156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  <c r="BI50" s="207"/>
      <c r="BJ50" s="207"/>
      <c r="BK50" s="207"/>
    </row>
    <row r="51" spans="1:63" ht="15" thickBot="1">
      <c r="A51" s="167"/>
      <c r="B51" s="156"/>
      <c r="C51" s="156"/>
      <c r="D51" s="156"/>
      <c r="E51" s="156"/>
      <c r="F51" s="156"/>
      <c r="G51" s="182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</row>
    <row r="52" spans="1:63" ht="15" thickBot="1">
      <c r="B52" s="175" t="s">
        <v>86</v>
      </c>
      <c r="C52" s="176"/>
      <c r="D52" s="177"/>
      <c r="E52" s="208">
        <f>SUM(E46:E50)</f>
        <v>0</v>
      </c>
      <c r="F52" s="156"/>
      <c r="G52" s="209">
        <f t="shared" ref="G52:J52" si="12">SUM(G46:G50)</f>
        <v>564000</v>
      </c>
      <c r="H52" s="209">
        <f t="shared" si="12"/>
        <v>1950000</v>
      </c>
      <c r="I52" s="209">
        <f t="shared" si="12"/>
        <v>4280000</v>
      </c>
      <c r="J52" s="209">
        <f t="shared" si="12"/>
        <v>21340000</v>
      </c>
      <c r="K52" s="156"/>
      <c r="L52" s="209"/>
      <c r="M52" s="209">
        <f t="shared" ref="M52:AU52" si="13">SUM(M46:M50)</f>
        <v>0</v>
      </c>
      <c r="N52" s="209">
        <f t="shared" si="13"/>
        <v>282000</v>
      </c>
      <c r="O52" s="209">
        <f t="shared" si="13"/>
        <v>282000</v>
      </c>
      <c r="P52" s="209"/>
      <c r="Q52" s="209">
        <f t="shared" si="13"/>
        <v>162500</v>
      </c>
      <c r="R52" s="209">
        <f t="shared" si="13"/>
        <v>162500</v>
      </c>
      <c r="S52" s="209">
        <f t="shared" si="13"/>
        <v>162500</v>
      </c>
      <c r="T52" s="209"/>
      <c r="U52" s="209">
        <f t="shared" si="13"/>
        <v>162500</v>
      </c>
      <c r="V52" s="209">
        <f t="shared" si="13"/>
        <v>162500</v>
      </c>
      <c r="W52" s="209">
        <f t="shared" si="13"/>
        <v>162500</v>
      </c>
      <c r="X52" s="209"/>
      <c r="Y52" s="209">
        <f t="shared" si="13"/>
        <v>162500</v>
      </c>
      <c r="Z52" s="209">
        <f t="shared" si="13"/>
        <v>162500</v>
      </c>
      <c r="AA52" s="209">
        <f t="shared" si="13"/>
        <v>162500</v>
      </c>
      <c r="AB52" s="209"/>
      <c r="AC52" s="209">
        <f t="shared" si="13"/>
        <v>162500</v>
      </c>
      <c r="AD52" s="209">
        <f t="shared" si="13"/>
        <v>162500</v>
      </c>
      <c r="AE52" s="209">
        <f t="shared" si="13"/>
        <v>162500</v>
      </c>
      <c r="AF52" s="209"/>
      <c r="AG52" s="209">
        <f t="shared" si="13"/>
        <v>356666.66666666669</v>
      </c>
      <c r="AH52" s="209">
        <f t="shared" si="13"/>
        <v>356666.66666666669</v>
      </c>
      <c r="AI52" s="209">
        <f t="shared" si="13"/>
        <v>356666.66666666669</v>
      </c>
      <c r="AJ52" s="209"/>
      <c r="AK52" s="209">
        <f t="shared" si="13"/>
        <v>356666.66666666669</v>
      </c>
      <c r="AL52" s="209">
        <f t="shared" si="13"/>
        <v>356666.66666666669</v>
      </c>
      <c r="AM52" s="209">
        <f t="shared" si="13"/>
        <v>356666.66666666669</v>
      </c>
      <c r="AN52" s="209"/>
      <c r="AO52" s="209">
        <f t="shared" si="13"/>
        <v>356666.66666666669</v>
      </c>
      <c r="AP52" s="209">
        <f t="shared" si="13"/>
        <v>356666.66666666669</v>
      </c>
      <c r="AQ52" s="209">
        <f t="shared" si="13"/>
        <v>356666.66666666669</v>
      </c>
      <c r="AR52" s="209"/>
      <c r="AS52" s="209">
        <f t="shared" si="13"/>
        <v>356666.66666666669</v>
      </c>
      <c r="AT52" s="209">
        <f t="shared" si="13"/>
        <v>356666.66666666669</v>
      </c>
      <c r="AU52" s="209">
        <f t="shared" si="13"/>
        <v>356666.66666666669</v>
      </c>
      <c r="AV52" s="209"/>
      <c r="AW52" s="209">
        <f t="shared" ref="AW52:BK52" si="14">SUM(AW46:AW50)</f>
        <v>1778333.3333333335</v>
      </c>
      <c r="AX52" s="209">
        <f t="shared" si="14"/>
        <v>1778333.3333333335</v>
      </c>
      <c r="AY52" s="209">
        <f t="shared" si="14"/>
        <v>1778333.3333333335</v>
      </c>
      <c r="AZ52" s="209"/>
      <c r="BA52" s="209">
        <f t="shared" si="14"/>
        <v>1778333.3333333335</v>
      </c>
      <c r="BB52" s="209">
        <f t="shared" si="14"/>
        <v>1778333.3333333335</v>
      </c>
      <c r="BC52" s="209">
        <f t="shared" si="14"/>
        <v>1778333.3333333335</v>
      </c>
      <c r="BD52" s="209"/>
      <c r="BE52" s="209">
        <f t="shared" si="14"/>
        <v>1778333.3333333335</v>
      </c>
      <c r="BF52" s="209">
        <f t="shared" si="14"/>
        <v>1778333.3333333335</v>
      </c>
      <c r="BG52" s="209">
        <f t="shared" si="14"/>
        <v>1778333.3333333335</v>
      </c>
      <c r="BH52" s="209"/>
      <c r="BI52" s="209">
        <f t="shared" si="14"/>
        <v>1778333.3333333335</v>
      </c>
      <c r="BJ52" s="209">
        <f t="shared" si="14"/>
        <v>1778333.3333333335</v>
      </c>
      <c r="BK52" s="209">
        <f t="shared" si="14"/>
        <v>1778333.3333333335</v>
      </c>
    </row>
    <row r="53" spans="1:63" s="156" customFormat="1"/>
    <row r="54" spans="1:63" s="156" customFormat="1" ht="14.4">
      <c r="B54" s="274" t="s">
        <v>180</v>
      </c>
      <c r="C54" s="274"/>
      <c r="D54" s="274"/>
      <c r="E54" s="274"/>
      <c r="G54" s="235" t="s">
        <v>174</v>
      </c>
      <c r="H54" s="235"/>
      <c r="I54" s="235"/>
      <c r="J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</row>
    <row r="55" spans="1:63" s="156" customFormat="1"/>
    <row r="56" spans="1:63" s="156" customFormat="1" ht="14.4">
      <c r="B56" s="408" t="s">
        <v>180</v>
      </c>
      <c r="C56" s="409"/>
      <c r="D56" s="409"/>
      <c r="E56" s="410"/>
      <c r="G56" s="179" t="s">
        <v>175</v>
      </c>
      <c r="H56" s="179" t="s">
        <v>176</v>
      </c>
      <c r="I56" s="179" t="s">
        <v>177</v>
      </c>
      <c r="J56" s="179" t="s">
        <v>396</v>
      </c>
      <c r="L56" s="236" t="s">
        <v>418</v>
      </c>
      <c r="M56" s="236">
        <v>45931</v>
      </c>
      <c r="N56" s="236">
        <v>45962</v>
      </c>
      <c r="O56" s="236">
        <v>45992</v>
      </c>
      <c r="P56" s="236" t="s">
        <v>419</v>
      </c>
      <c r="Q56" s="236">
        <v>46023</v>
      </c>
      <c r="R56" s="236">
        <v>46054</v>
      </c>
      <c r="S56" s="236">
        <v>46082</v>
      </c>
      <c r="T56" s="236" t="s">
        <v>420</v>
      </c>
      <c r="U56" s="236">
        <v>46113</v>
      </c>
      <c r="V56" s="236">
        <v>46143</v>
      </c>
      <c r="W56" s="236">
        <v>46174</v>
      </c>
      <c r="X56" s="236" t="s">
        <v>421</v>
      </c>
      <c r="Y56" s="236">
        <v>46204</v>
      </c>
      <c r="Z56" s="236">
        <v>46235</v>
      </c>
      <c r="AA56" s="236">
        <v>46266</v>
      </c>
      <c r="AB56" s="236" t="s">
        <v>422</v>
      </c>
      <c r="AC56" s="236">
        <v>46296</v>
      </c>
      <c r="AD56" s="236">
        <v>46327</v>
      </c>
      <c r="AE56" s="236">
        <v>46357</v>
      </c>
      <c r="AF56" s="236" t="s">
        <v>423</v>
      </c>
      <c r="AG56" s="236">
        <v>46388</v>
      </c>
      <c r="AH56" s="236">
        <v>46419</v>
      </c>
      <c r="AI56" s="236">
        <v>46447</v>
      </c>
      <c r="AJ56" s="236" t="s">
        <v>425</v>
      </c>
      <c r="AK56" s="236">
        <v>46478</v>
      </c>
      <c r="AL56" s="236">
        <v>46508</v>
      </c>
      <c r="AM56" s="236">
        <v>46539</v>
      </c>
      <c r="AN56" s="236" t="s">
        <v>424</v>
      </c>
      <c r="AO56" s="236">
        <v>46569</v>
      </c>
      <c r="AP56" s="236">
        <v>46600</v>
      </c>
      <c r="AQ56" s="236">
        <v>46631</v>
      </c>
      <c r="AR56" s="236" t="s">
        <v>426</v>
      </c>
      <c r="AS56" s="236">
        <v>46661</v>
      </c>
      <c r="AT56" s="236">
        <v>46692</v>
      </c>
      <c r="AU56" s="236">
        <v>46722</v>
      </c>
      <c r="AV56" s="236" t="s">
        <v>427</v>
      </c>
      <c r="AW56" s="236">
        <v>46753</v>
      </c>
      <c r="AX56" s="236">
        <v>46784</v>
      </c>
      <c r="AY56" s="236">
        <v>46813</v>
      </c>
      <c r="AZ56" s="319" t="s">
        <v>428</v>
      </c>
      <c r="BA56" s="236">
        <v>46844</v>
      </c>
      <c r="BB56" s="236">
        <v>46874</v>
      </c>
      <c r="BC56" s="236">
        <v>46905</v>
      </c>
      <c r="BD56" s="319" t="s">
        <v>429</v>
      </c>
      <c r="BE56" s="236">
        <v>46935</v>
      </c>
      <c r="BF56" s="236">
        <v>46966</v>
      </c>
      <c r="BG56" s="236">
        <v>46997</v>
      </c>
      <c r="BH56" s="236" t="s">
        <v>430</v>
      </c>
      <c r="BI56" s="236">
        <v>47027</v>
      </c>
      <c r="BJ56" s="236">
        <v>47058</v>
      </c>
      <c r="BK56" s="236">
        <v>47088</v>
      </c>
    </row>
    <row r="57" spans="1:63" s="284" customFormat="1" ht="14.4">
      <c r="B57" s="414" t="s">
        <v>434</v>
      </c>
      <c r="C57" s="415"/>
      <c r="D57" s="415"/>
      <c r="E57" s="416"/>
      <c r="G57" s="318">
        <f>SUM(G58:G59)</f>
        <v>102000</v>
      </c>
      <c r="H57" s="318">
        <f t="shared" ref="H57:J57" si="15">SUM(H58:H59)</f>
        <v>36000</v>
      </c>
      <c r="I57" s="318">
        <f t="shared" si="15"/>
        <v>36000</v>
      </c>
      <c r="J57" s="318">
        <f t="shared" si="15"/>
        <v>36000</v>
      </c>
      <c r="L57" s="322"/>
      <c r="M57" s="322">
        <f>SUM(M58:M59)</f>
        <v>0</v>
      </c>
      <c r="N57" s="322">
        <f t="shared" ref="N57:BK57" si="16">SUM(N58:N59)</f>
        <v>101000</v>
      </c>
      <c r="O57" s="322">
        <f t="shared" si="16"/>
        <v>1000</v>
      </c>
      <c r="P57" s="322"/>
      <c r="Q57" s="322">
        <f t="shared" si="16"/>
        <v>3000</v>
      </c>
      <c r="R57" s="322">
        <f t="shared" si="16"/>
        <v>3000</v>
      </c>
      <c r="S57" s="322">
        <f t="shared" si="16"/>
        <v>3000</v>
      </c>
      <c r="T57" s="322"/>
      <c r="U57" s="322">
        <f t="shared" si="16"/>
        <v>3000</v>
      </c>
      <c r="V57" s="322">
        <f t="shared" si="16"/>
        <v>3000</v>
      </c>
      <c r="W57" s="322">
        <f t="shared" si="16"/>
        <v>3000</v>
      </c>
      <c r="X57" s="322"/>
      <c r="Y57" s="322">
        <f t="shared" si="16"/>
        <v>3000</v>
      </c>
      <c r="Z57" s="322">
        <f t="shared" si="16"/>
        <v>3000</v>
      </c>
      <c r="AA57" s="322">
        <f t="shared" si="16"/>
        <v>3000</v>
      </c>
      <c r="AB57" s="322"/>
      <c r="AC57" s="322">
        <f t="shared" si="16"/>
        <v>3000</v>
      </c>
      <c r="AD57" s="322">
        <f t="shared" si="16"/>
        <v>3000</v>
      </c>
      <c r="AE57" s="322">
        <f t="shared" si="16"/>
        <v>3000</v>
      </c>
      <c r="AF57" s="322"/>
      <c r="AG57" s="322">
        <f t="shared" si="16"/>
        <v>3000</v>
      </c>
      <c r="AH57" s="322">
        <f t="shared" si="16"/>
        <v>3000</v>
      </c>
      <c r="AI57" s="322">
        <f t="shared" si="16"/>
        <v>3000</v>
      </c>
      <c r="AJ57" s="322"/>
      <c r="AK57" s="322">
        <f t="shared" si="16"/>
        <v>3000</v>
      </c>
      <c r="AL57" s="322">
        <f t="shared" si="16"/>
        <v>3000</v>
      </c>
      <c r="AM57" s="322">
        <f t="shared" si="16"/>
        <v>3000</v>
      </c>
      <c r="AN57" s="322"/>
      <c r="AO57" s="322">
        <f t="shared" si="16"/>
        <v>3000</v>
      </c>
      <c r="AP57" s="322">
        <f t="shared" si="16"/>
        <v>3000</v>
      </c>
      <c r="AQ57" s="322">
        <f t="shared" si="16"/>
        <v>3000</v>
      </c>
      <c r="AR57" s="322"/>
      <c r="AS57" s="322">
        <f t="shared" si="16"/>
        <v>3000</v>
      </c>
      <c r="AT57" s="322">
        <f t="shared" si="16"/>
        <v>3000</v>
      </c>
      <c r="AU57" s="322">
        <f t="shared" si="16"/>
        <v>3000</v>
      </c>
      <c r="AV57" s="322"/>
      <c r="AW57" s="322">
        <f t="shared" si="16"/>
        <v>3000</v>
      </c>
      <c r="AX57" s="322">
        <f t="shared" si="16"/>
        <v>3000</v>
      </c>
      <c r="AY57" s="322">
        <f t="shared" si="16"/>
        <v>3000</v>
      </c>
      <c r="AZ57" s="322"/>
      <c r="BA57" s="322">
        <f t="shared" si="16"/>
        <v>3000</v>
      </c>
      <c r="BB57" s="322">
        <f t="shared" si="16"/>
        <v>3000</v>
      </c>
      <c r="BC57" s="322">
        <f t="shared" si="16"/>
        <v>3000</v>
      </c>
      <c r="BD57" s="322"/>
      <c r="BE57" s="322">
        <f t="shared" si="16"/>
        <v>3000</v>
      </c>
      <c r="BF57" s="322">
        <f t="shared" si="16"/>
        <v>3000</v>
      </c>
      <c r="BG57" s="322">
        <f t="shared" si="16"/>
        <v>3000</v>
      </c>
      <c r="BH57" s="322"/>
      <c r="BI57" s="322">
        <f t="shared" si="16"/>
        <v>3000</v>
      </c>
      <c r="BJ57" s="322">
        <f t="shared" si="16"/>
        <v>3000</v>
      </c>
      <c r="BK57" s="322">
        <f t="shared" si="16"/>
        <v>3000</v>
      </c>
    </row>
    <row r="58" spans="1:63" s="156" customFormat="1" ht="14.4">
      <c r="B58" s="411" t="s">
        <v>181</v>
      </c>
      <c r="C58" s="412"/>
      <c r="D58" s="412"/>
      <c r="E58" s="413">
        <f>C58*D58</f>
        <v>0</v>
      </c>
      <c r="G58" s="207">
        <f t="shared" ref="G58:G85" si="17">SUM(L58:O58)</f>
        <v>100000</v>
      </c>
      <c r="H58" s="207">
        <f t="shared" ref="H58:H85" si="18">SUM(Q58:AE58)</f>
        <v>0</v>
      </c>
      <c r="I58" s="207">
        <f t="shared" ref="I58:I85" si="19">SUM(AG58:AU58)</f>
        <v>0</v>
      </c>
      <c r="J58" s="254">
        <f>SUM(AW58:BK58)</f>
        <v>0</v>
      </c>
      <c r="L58" s="247"/>
      <c r="M58" s="230"/>
      <c r="N58" s="247">
        <v>100000</v>
      </c>
      <c r="O58" s="230"/>
      <c r="P58" s="230"/>
      <c r="Q58" s="232"/>
      <c r="R58" s="232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  <c r="AS58" s="232"/>
      <c r="AT58" s="232"/>
      <c r="AU58" s="232"/>
      <c r="AV58" s="232"/>
      <c r="AW58" s="232"/>
      <c r="AX58" s="232"/>
      <c r="AY58" s="232"/>
      <c r="AZ58" s="232"/>
      <c r="BA58" s="232"/>
      <c r="BB58" s="232"/>
      <c r="BC58" s="232"/>
      <c r="BD58" s="232"/>
      <c r="BE58" s="232"/>
      <c r="BF58" s="232"/>
      <c r="BG58" s="232"/>
      <c r="BH58" s="232"/>
      <c r="BI58" s="232"/>
      <c r="BJ58" s="232"/>
      <c r="BK58" s="232"/>
    </row>
    <row r="59" spans="1:63" s="156" customFormat="1" ht="14.4">
      <c r="B59" s="411" t="s">
        <v>182</v>
      </c>
      <c r="C59" s="412"/>
      <c r="D59" s="412"/>
      <c r="E59" s="413">
        <f>C59*D59</f>
        <v>0</v>
      </c>
      <c r="G59" s="207">
        <f t="shared" si="17"/>
        <v>2000</v>
      </c>
      <c r="H59" s="207">
        <f t="shared" si="18"/>
        <v>36000</v>
      </c>
      <c r="I59" s="207">
        <f t="shared" si="19"/>
        <v>36000</v>
      </c>
      <c r="J59" s="254">
        <f t="shared" ref="J59:J85" si="20">SUM(AW59:BK59)</f>
        <v>36000</v>
      </c>
      <c r="L59" s="247"/>
      <c r="M59" s="247"/>
      <c r="N59" s="247">
        <v>1000</v>
      </c>
      <c r="O59" s="247">
        <v>1000</v>
      </c>
      <c r="P59" s="247"/>
      <c r="Q59" s="247">
        <v>3000</v>
      </c>
      <c r="R59" s="247">
        <v>3000</v>
      </c>
      <c r="S59" s="248">
        <v>3000</v>
      </c>
      <c r="T59" s="248"/>
      <c r="U59" s="248">
        <v>3000</v>
      </c>
      <c r="V59" s="248">
        <v>3000</v>
      </c>
      <c r="W59" s="248">
        <v>3000</v>
      </c>
      <c r="X59" s="248"/>
      <c r="Y59" s="248">
        <v>3000</v>
      </c>
      <c r="Z59" s="248">
        <v>3000</v>
      </c>
      <c r="AA59" s="248">
        <v>3000</v>
      </c>
      <c r="AB59" s="248"/>
      <c r="AC59" s="248">
        <v>3000</v>
      </c>
      <c r="AD59" s="248">
        <v>3000</v>
      </c>
      <c r="AE59" s="248">
        <v>3000</v>
      </c>
      <c r="AF59" s="248"/>
      <c r="AG59" s="233">
        <v>3000</v>
      </c>
      <c r="AH59" s="233">
        <v>3000</v>
      </c>
      <c r="AI59" s="233">
        <v>3000</v>
      </c>
      <c r="AJ59" s="233"/>
      <c r="AK59" s="233">
        <v>3000</v>
      </c>
      <c r="AL59" s="233">
        <v>3000</v>
      </c>
      <c r="AM59" s="233">
        <v>3000</v>
      </c>
      <c r="AN59" s="233"/>
      <c r="AO59" s="233">
        <v>3000</v>
      </c>
      <c r="AP59" s="233">
        <v>3000</v>
      </c>
      <c r="AQ59" s="233">
        <v>3000</v>
      </c>
      <c r="AR59" s="233"/>
      <c r="AS59" s="233">
        <v>3000</v>
      </c>
      <c r="AT59" s="233">
        <v>3000</v>
      </c>
      <c r="AU59" s="233">
        <v>3000</v>
      </c>
      <c r="AV59" s="233"/>
      <c r="AW59" s="233">
        <v>3000</v>
      </c>
      <c r="AX59" s="233">
        <v>3000</v>
      </c>
      <c r="AY59" s="233">
        <v>3000</v>
      </c>
      <c r="AZ59" s="233"/>
      <c r="BA59" s="233">
        <v>3000</v>
      </c>
      <c r="BB59" s="233">
        <v>3000</v>
      </c>
      <c r="BC59" s="233">
        <v>3000</v>
      </c>
      <c r="BD59" s="233"/>
      <c r="BE59" s="233">
        <v>3000</v>
      </c>
      <c r="BF59" s="233">
        <v>3000</v>
      </c>
      <c r="BG59" s="233">
        <v>3000</v>
      </c>
      <c r="BH59" s="233"/>
      <c r="BI59" s="233">
        <v>3000</v>
      </c>
      <c r="BJ59" s="233">
        <v>3000</v>
      </c>
      <c r="BK59" s="233">
        <v>3000</v>
      </c>
    </row>
    <row r="60" spans="1:63" s="156" customFormat="1" ht="14.4">
      <c r="B60" s="414" t="s">
        <v>435</v>
      </c>
      <c r="C60" s="415"/>
      <c r="D60" s="415"/>
      <c r="E60" s="416">
        <f>C60*D60</f>
        <v>0</v>
      </c>
      <c r="G60" s="318">
        <f>SUM(G61)</f>
        <v>100000</v>
      </c>
      <c r="H60" s="318">
        <f t="shared" ref="H60:J60" si="21">SUM(H61)</f>
        <v>600000</v>
      </c>
      <c r="I60" s="318">
        <f t="shared" si="21"/>
        <v>600000</v>
      </c>
      <c r="J60" s="318">
        <f t="shared" si="21"/>
        <v>600000</v>
      </c>
      <c r="L60" s="252"/>
      <c r="M60" s="322">
        <f t="shared" ref="M60:BJ60" si="22">SUM(M61)</f>
        <v>0</v>
      </c>
      <c r="N60" s="322">
        <f t="shared" si="22"/>
        <v>50000</v>
      </c>
      <c r="O60" s="322">
        <f t="shared" si="22"/>
        <v>50000</v>
      </c>
      <c r="P60" s="322"/>
      <c r="Q60" s="322">
        <f t="shared" si="22"/>
        <v>50000</v>
      </c>
      <c r="R60" s="322">
        <f t="shared" si="22"/>
        <v>50000</v>
      </c>
      <c r="S60" s="322">
        <f t="shared" si="22"/>
        <v>50000</v>
      </c>
      <c r="T60" s="322"/>
      <c r="U60" s="322">
        <f t="shared" si="22"/>
        <v>50000</v>
      </c>
      <c r="V60" s="322">
        <f t="shared" si="22"/>
        <v>50000</v>
      </c>
      <c r="W60" s="322">
        <f t="shared" si="22"/>
        <v>50000</v>
      </c>
      <c r="X60" s="322"/>
      <c r="Y60" s="322">
        <f t="shared" si="22"/>
        <v>50000</v>
      </c>
      <c r="Z60" s="322">
        <f t="shared" si="22"/>
        <v>50000</v>
      </c>
      <c r="AA60" s="322">
        <f t="shared" si="22"/>
        <v>50000</v>
      </c>
      <c r="AB60" s="322"/>
      <c r="AC60" s="322">
        <f t="shared" si="22"/>
        <v>50000</v>
      </c>
      <c r="AD60" s="322">
        <f t="shared" si="22"/>
        <v>50000</v>
      </c>
      <c r="AE60" s="322">
        <f t="shared" si="22"/>
        <v>50000</v>
      </c>
      <c r="AF60" s="322"/>
      <c r="AG60" s="322">
        <f t="shared" si="22"/>
        <v>50000</v>
      </c>
      <c r="AH60" s="322">
        <f t="shared" si="22"/>
        <v>50000</v>
      </c>
      <c r="AI60" s="322">
        <f t="shared" si="22"/>
        <v>50000</v>
      </c>
      <c r="AJ60" s="322"/>
      <c r="AK60" s="322">
        <f t="shared" si="22"/>
        <v>50000</v>
      </c>
      <c r="AL60" s="322">
        <f t="shared" si="22"/>
        <v>50000</v>
      </c>
      <c r="AM60" s="322">
        <f t="shared" si="22"/>
        <v>50000</v>
      </c>
      <c r="AN60" s="322"/>
      <c r="AO60" s="322">
        <f t="shared" si="22"/>
        <v>50000</v>
      </c>
      <c r="AP60" s="322">
        <f t="shared" si="22"/>
        <v>50000</v>
      </c>
      <c r="AQ60" s="322">
        <f t="shared" si="22"/>
        <v>50000</v>
      </c>
      <c r="AR60" s="322"/>
      <c r="AS60" s="322">
        <f t="shared" si="22"/>
        <v>50000</v>
      </c>
      <c r="AT60" s="322">
        <f t="shared" si="22"/>
        <v>50000</v>
      </c>
      <c r="AU60" s="322">
        <f t="shared" si="22"/>
        <v>50000</v>
      </c>
      <c r="AV60" s="322"/>
      <c r="AW60" s="322">
        <f t="shared" si="22"/>
        <v>50000</v>
      </c>
      <c r="AX60" s="322">
        <f t="shared" si="22"/>
        <v>50000</v>
      </c>
      <c r="AY60" s="322">
        <f t="shared" si="22"/>
        <v>50000</v>
      </c>
      <c r="AZ60" s="322"/>
      <c r="BA60" s="322">
        <f t="shared" si="22"/>
        <v>50000</v>
      </c>
      <c r="BB60" s="322">
        <f t="shared" si="22"/>
        <v>50000</v>
      </c>
      <c r="BC60" s="322">
        <f t="shared" si="22"/>
        <v>50000</v>
      </c>
      <c r="BD60" s="322"/>
      <c r="BE60" s="322">
        <f t="shared" si="22"/>
        <v>50000</v>
      </c>
      <c r="BF60" s="322">
        <f t="shared" si="22"/>
        <v>50000</v>
      </c>
      <c r="BG60" s="322">
        <f t="shared" si="22"/>
        <v>50000</v>
      </c>
      <c r="BH60" s="322"/>
      <c r="BI60" s="322">
        <f t="shared" si="22"/>
        <v>50000</v>
      </c>
      <c r="BJ60" s="322">
        <f t="shared" si="22"/>
        <v>50000</v>
      </c>
      <c r="BK60" s="322">
        <f>SUM(BK61)</f>
        <v>50000</v>
      </c>
    </row>
    <row r="61" spans="1:63" s="156" customFormat="1" ht="14.4">
      <c r="B61" s="411" t="s">
        <v>183</v>
      </c>
      <c r="C61" s="412"/>
      <c r="D61" s="412"/>
      <c r="E61" s="413">
        <f>C61*D61</f>
        <v>0</v>
      </c>
      <c r="G61" s="207">
        <f t="shared" si="17"/>
        <v>100000</v>
      </c>
      <c r="H61" s="207">
        <f t="shared" si="18"/>
        <v>600000</v>
      </c>
      <c r="I61" s="207">
        <f t="shared" si="19"/>
        <v>600000</v>
      </c>
      <c r="J61" s="254">
        <f t="shared" si="20"/>
        <v>600000</v>
      </c>
      <c r="L61" s="230"/>
      <c r="M61" s="247"/>
      <c r="N61" s="247">
        <v>50000</v>
      </c>
      <c r="O61" s="247">
        <v>50000</v>
      </c>
      <c r="P61" s="247"/>
      <c r="Q61" s="247">
        <v>50000</v>
      </c>
      <c r="R61" s="247">
        <v>50000</v>
      </c>
      <c r="S61" s="247">
        <v>50000</v>
      </c>
      <c r="T61" s="247"/>
      <c r="U61" s="247">
        <v>50000</v>
      </c>
      <c r="V61" s="247">
        <v>50000</v>
      </c>
      <c r="W61" s="247">
        <v>50000</v>
      </c>
      <c r="X61" s="247"/>
      <c r="Y61" s="247">
        <v>50000</v>
      </c>
      <c r="Z61" s="247">
        <v>50000</v>
      </c>
      <c r="AA61" s="247">
        <v>50000</v>
      </c>
      <c r="AB61" s="247"/>
      <c r="AC61" s="247">
        <v>50000</v>
      </c>
      <c r="AD61" s="247">
        <v>50000</v>
      </c>
      <c r="AE61" s="247">
        <v>50000</v>
      </c>
      <c r="AF61" s="247"/>
      <c r="AG61" s="247">
        <v>50000</v>
      </c>
      <c r="AH61" s="247">
        <v>50000</v>
      </c>
      <c r="AI61" s="247">
        <v>50000</v>
      </c>
      <c r="AJ61" s="247"/>
      <c r="AK61" s="247">
        <v>50000</v>
      </c>
      <c r="AL61" s="247">
        <v>50000</v>
      </c>
      <c r="AM61" s="247">
        <v>50000</v>
      </c>
      <c r="AN61" s="247"/>
      <c r="AO61" s="247">
        <v>50000</v>
      </c>
      <c r="AP61" s="247">
        <v>50000</v>
      </c>
      <c r="AQ61" s="247">
        <v>50000</v>
      </c>
      <c r="AR61" s="247"/>
      <c r="AS61" s="247">
        <v>50000</v>
      </c>
      <c r="AT61" s="247">
        <v>50000</v>
      </c>
      <c r="AU61" s="247">
        <v>50000</v>
      </c>
      <c r="AV61" s="247"/>
      <c r="AW61" s="247">
        <v>50000</v>
      </c>
      <c r="AX61" s="247">
        <v>50000</v>
      </c>
      <c r="AY61" s="247">
        <v>50000</v>
      </c>
      <c r="AZ61" s="247"/>
      <c r="BA61" s="247">
        <v>50000</v>
      </c>
      <c r="BB61" s="247">
        <v>50000</v>
      </c>
      <c r="BC61" s="247">
        <v>50000</v>
      </c>
      <c r="BD61" s="247"/>
      <c r="BE61" s="247">
        <v>50000</v>
      </c>
      <c r="BF61" s="247">
        <v>50000</v>
      </c>
      <c r="BG61" s="247">
        <v>50000</v>
      </c>
      <c r="BH61" s="247"/>
      <c r="BI61" s="247">
        <v>50000</v>
      </c>
      <c r="BJ61" s="247">
        <v>50000</v>
      </c>
      <c r="BK61" s="247">
        <v>50000</v>
      </c>
    </row>
    <row r="62" spans="1:63" s="156" customFormat="1" ht="14.4">
      <c r="B62" s="414" t="s">
        <v>436</v>
      </c>
      <c r="C62" s="415"/>
      <c r="D62" s="415"/>
      <c r="E62" s="416"/>
      <c r="F62" s="182"/>
      <c r="G62" s="318">
        <f>SUM(G63:G64)</f>
        <v>25000</v>
      </c>
      <c r="H62" s="318">
        <f t="shared" ref="H62" si="23">SUM(H63:H64)</f>
        <v>120000</v>
      </c>
      <c r="I62" s="318">
        <f t="shared" ref="I62" si="24">SUM(I63:I64)</f>
        <v>120000</v>
      </c>
      <c r="J62" s="318">
        <f t="shared" ref="J62" si="25">SUM(J63:J64)</f>
        <v>120000</v>
      </c>
      <c r="K62" s="182"/>
      <c r="L62" s="252"/>
      <c r="M62" s="252">
        <f>SUM(M63:M64)</f>
        <v>0</v>
      </c>
      <c r="N62" s="252">
        <f t="shared" ref="N62:BK62" si="26">SUM(N63:N64)</f>
        <v>20000</v>
      </c>
      <c r="O62" s="252">
        <f t="shared" si="26"/>
        <v>5000</v>
      </c>
      <c r="P62" s="252"/>
      <c r="Q62" s="252">
        <f t="shared" si="26"/>
        <v>0</v>
      </c>
      <c r="R62" s="252">
        <f t="shared" si="26"/>
        <v>5000</v>
      </c>
      <c r="S62" s="252">
        <f t="shared" si="26"/>
        <v>30000</v>
      </c>
      <c r="T62" s="252"/>
      <c r="U62" s="252">
        <f t="shared" si="26"/>
        <v>5000</v>
      </c>
      <c r="V62" s="252">
        <f t="shared" si="26"/>
        <v>0</v>
      </c>
      <c r="W62" s="252">
        <f t="shared" si="26"/>
        <v>5000</v>
      </c>
      <c r="X62" s="252"/>
      <c r="Y62" s="252">
        <f t="shared" si="26"/>
        <v>30000</v>
      </c>
      <c r="Z62" s="252">
        <f t="shared" si="26"/>
        <v>5000</v>
      </c>
      <c r="AA62" s="252">
        <f t="shared" si="26"/>
        <v>0</v>
      </c>
      <c r="AB62" s="252"/>
      <c r="AC62" s="252">
        <f t="shared" si="26"/>
        <v>5000</v>
      </c>
      <c r="AD62" s="252">
        <f t="shared" si="26"/>
        <v>30000</v>
      </c>
      <c r="AE62" s="252">
        <f t="shared" si="26"/>
        <v>5000</v>
      </c>
      <c r="AF62" s="252"/>
      <c r="AG62" s="252">
        <f t="shared" si="26"/>
        <v>0</v>
      </c>
      <c r="AH62" s="252">
        <f t="shared" si="26"/>
        <v>5000</v>
      </c>
      <c r="AI62" s="252">
        <f t="shared" si="26"/>
        <v>30000</v>
      </c>
      <c r="AJ62" s="252"/>
      <c r="AK62" s="252">
        <f t="shared" si="26"/>
        <v>5000</v>
      </c>
      <c r="AL62" s="252">
        <f t="shared" si="26"/>
        <v>0</v>
      </c>
      <c r="AM62" s="252">
        <f t="shared" si="26"/>
        <v>5000</v>
      </c>
      <c r="AN62" s="252"/>
      <c r="AO62" s="252">
        <f t="shared" si="26"/>
        <v>30000</v>
      </c>
      <c r="AP62" s="252">
        <f t="shared" si="26"/>
        <v>5000</v>
      </c>
      <c r="AQ62" s="252">
        <f t="shared" si="26"/>
        <v>0</v>
      </c>
      <c r="AR62" s="252"/>
      <c r="AS62" s="252">
        <f t="shared" si="26"/>
        <v>5000</v>
      </c>
      <c r="AT62" s="252">
        <f t="shared" si="26"/>
        <v>30000</v>
      </c>
      <c r="AU62" s="252">
        <f t="shared" si="26"/>
        <v>5000</v>
      </c>
      <c r="AV62" s="252"/>
      <c r="AW62" s="252">
        <f t="shared" si="26"/>
        <v>0</v>
      </c>
      <c r="AX62" s="252">
        <f t="shared" si="26"/>
        <v>5000</v>
      </c>
      <c r="AY62" s="252">
        <f t="shared" si="26"/>
        <v>30000</v>
      </c>
      <c r="AZ62" s="252"/>
      <c r="BA62" s="252">
        <f t="shared" si="26"/>
        <v>5000</v>
      </c>
      <c r="BB62" s="252">
        <f t="shared" si="26"/>
        <v>0</v>
      </c>
      <c r="BC62" s="252">
        <f t="shared" si="26"/>
        <v>5000</v>
      </c>
      <c r="BD62" s="252"/>
      <c r="BE62" s="252">
        <f t="shared" si="26"/>
        <v>30000</v>
      </c>
      <c r="BF62" s="252">
        <f t="shared" si="26"/>
        <v>5000</v>
      </c>
      <c r="BG62" s="252">
        <f t="shared" si="26"/>
        <v>0</v>
      </c>
      <c r="BH62" s="252"/>
      <c r="BI62" s="252">
        <f t="shared" si="26"/>
        <v>5000</v>
      </c>
      <c r="BJ62" s="252">
        <f t="shared" si="26"/>
        <v>30000</v>
      </c>
      <c r="BK62" s="252">
        <f t="shared" si="26"/>
        <v>5000</v>
      </c>
    </row>
    <row r="63" spans="1:63" s="156" customFormat="1" ht="14.4">
      <c r="B63" s="411" t="s">
        <v>184</v>
      </c>
      <c r="C63" s="412"/>
      <c r="D63" s="412"/>
      <c r="E63" s="413"/>
      <c r="F63" s="182"/>
      <c r="G63" s="207">
        <f t="shared" si="17"/>
        <v>20000</v>
      </c>
      <c r="H63" s="207">
        <f t="shared" si="18"/>
        <v>90000</v>
      </c>
      <c r="I63" s="207">
        <f t="shared" si="19"/>
        <v>90000</v>
      </c>
      <c r="J63" s="254">
        <f t="shared" si="20"/>
        <v>90000</v>
      </c>
      <c r="K63" s="241"/>
      <c r="L63" s="230"/>
      <c r="M63" s="230"/>
      <c r="N63" s="247">
        <v>20000</v>
      </c>
      <c r="O63" s="230"/>
      <c r="P63" s="230"/>
      <c r="Q63" s="230"/>
      <c r="R63" s="230"/>
      <c r="S63" s="247">
        <v>30000</v>
      </c>
      <c r="T63" s="247"/>
      <c r="U63" s="230"/>
      <c r="V63" s="230"/>
      <c r="W63" s="230"/>
      <c r="X63" s="230"/>
      <c r="Y63" s="247">
        <v>30000</v>
      </c>
      <c r="Z63" s="230"/>
      <c r="AA63" s="230"/>
      <c r="AB63" s="230"/>
      <c r="AC63" s="230"/>
      <c r="AD63" s="247">
        <v>30000</v>
      </c>
      <c r="AE63" s="230"/>
      <c r="AF63" s="230"/>
      <c r="AG63" s="230"/>
      <c r="AH63" s="230"/>
      <c r="AI63" s="247">
        <v>30000</v>
      </c>
      <c r="AJ63" s="247"/>
      <c r="AK63" s="230"/>
      <c r="AL63" s="230"/>
      <c r="AM63" s="230"/>
      <c r="AN63" s="230"/>
      <c r="AO63" s="247">
        <v>30000</v>
      </c>
      <c r="AP63" s="230"/>
      <c r="AQ63" s="230"/>
      <c r="AR63" s="230"/>
      <c r="AS63" s="230"/>
      <c r="AT63" s="247">
        <v>30000</v>
      </c>
      <c r="AU63" s="230"/>
      <c r="AV63" s="230"/>
      <c r="AW63" s="230"/>
      <c r="AX63" s="230"/>
      <c r="AY63" s="247">
        <v>30000</v>
      </c>
      <c r="AZ63" s="247"/>
      <c r="BA63" s="230"/>
      <c r="BB63" s="230"/>
      <c r="BC63" s="230"/>
      <c r="BD63" s="230"/>
      <c r="BE63" s="247">
        <v>30000</v>
      </c>
      <c r="BF63" s="230"/>
      <c r="BG63" s="230"/>
      <c r="BH63" s="230"/>
      <c r="BI63" s="230"/>
      <c r="BJ63" s="247">
        <v>30000</v>
      </c>
      <c r="BK63" s="230"/>
    </row>
    <row r="64" spans="1:63" s="156" customFormat="1" ht="14.4">
      <c r="B64" s="411" t="s">
        <v>185</v>
      </c>
      <c r="C64" s="412"/>
      <c r="D64" s="412"/>
      <c r="E64" s="413"/>
      <c r="F64" s="182"/>
      <c r="G64" s="207">
        <f t="shared" si="17"/>
        <v>5000</v>
      </c>
      <c r="H64" s="207">
        <f t="shared" si="18"/>
        <v>30000</v>
      </c>
      <c r="I64" s="207">
        <f t="shared" si="19"/>
        <v>30000</v>
      </c>
      <c r="J64" s="254">
        <f t="shared" si="20"/>
        <v>30000</v>
      </c>
      <c r="K64" s="182"/>
      <c r="L64" s="230"/>
      <c r="M64" s="247"/>
      <c r="N64" s="230"/>
      <c r="O64" s="247">
        <v>5000</v>
      </c>
      <c r="P64" s="247"/>
      <c r="Q64" s="230"/>
      <c r="R64" s="247">
        <v>5000</v>
      </c>
      <c r="S64" s="230"/>
      <c r="T64" s="230"/>
      <c r="U64" s="247">
        <v>5000</v>
      </c>
      <c r="V64" s="230"/>
      <c r="W64" s="247">
        <v>5000</v>
      </c>
      <c r="X64" s="247"/>
      <c r="Y64" s="230"/>
      <c r="Z64" s="247">
        <v>5000</v>
      </c>
      <c r="AA64" s="230"/>
      <c r="AB64" s="230"/>
      <c r="AC64" s="247">
        <v>5000</v>
      </c>
      <c r="AD64" s="230"/>
      <c r="AE64" s="247">
        <v>5000</v>
      </c>
      <c r="AF64" s="247"/>
      <c r="AG64" s="230"/>
      <c r="AH64" s="247">
        <v>5000</v>
      </c>
      <c r="AI64" s="230"/>
      <c r="AJ64" s="230"/>
      <c r="AK64" s="247">
        <v>5000</v>
      </c>
      <c r="AL64" s="230"/>
      <c r="AM64" s="247">
        <v>5000</v>
      </c>
      <c r="AN64" s="247"/>
      <c r="AO64" s="230"/>
      <c r="AP64" s="247">
        <v>5000</v>
      </c>
      <c r="AQ64" s="230"/>
      <c r="AR64" s="230"/>
      <c r="AS64" s="247">
        <v>5000</v>
      </c>
      <c r="AT64" s="230"/>
      <c r="AU64" s="247">
        <v>5000</v>
      </c>
      <c r="AV64" s="247"/>
      <c r="AW64" s="230"/>
      <c r="AX64" s="247">
        <v>5000</v>
      </c>
      <c r="AY64" s="230"/>
      <c r="AZ64" s="230"/>
      <c r="BA64" s="247">
        <v>5000</v>
      </c>
      <c r="BB64" s="230"/>
      <c r="BC64" s="247">
        <v>5000</v>
      </c>
      <c r="BD64" s="247"/>
      <c r="BE64" s="230"/>
      <c r="BF64" s="247">
        <v>5000</v>
      </c>
      <c r="BG64" s="230"/>
      <c r="BH64" s="230"/>
      <c r="BI64" s="247">
        <v>5000</v>
      </c>
      <c r="BJ64" s="230"/>
      <c r="BK64" s="247">
        <v>5000</v>
      </c>
    </row>
    <row r="65" spans="2:63" s="156" customFormat="1" ht="14.4">
      <c r="B65" s="414" t="s">
        <v>437</v>
      </c>
      <c r="C65" s="415"/>
      <c r="D65" s="415"/>
      <c r="E65" s="416"/>
      <c r="F65" s="182"/>
      <c r="G65" s="318">
        <f>SUM(G66:G67)</f>
        <v>14000</v>
      </c>
      <c r="H65" s="318">
        <f t="shared" ref="H65" si="27">SUM(H66:H67)</f>
        <v>84000</v>
      </c>
      <c r="I65" s="318">
        <f t="shared" ref="I65" si="28">SUM(I66:I67)</f>
        <v>84000</v>
      </c>
      <c r="J65" s="318">
        <f t="shared" ref="J65" si="29">SUM(J66:J67)</f>
        <v>84000</v>
      </c>
      <c r="K65" s="182"/>
      <c r="L65" s="252"/>
      <c r="M65" s="252">
        <f>SUM(M66:M67)</f>
        <v>0</v>
      </c>
      <c r="N65" s="252">
        <f t="shared" ref="N65:BK65" si="30">SUM(N66:N67)</f>
        <v>7000</v>
      </c>
      <c r="O65" s="252">
        <f t="shared" si="30"/>
        <v>7000</v>
      </c>
      <c r="P65" s="252"/>
      <c r="Q65" s="252">
        <f t="shared" si="30"/>
        <v>7000</v>
      </c>
      <c r="R65" s="252">
        <f t="shared" si="30"/>
        <v>7000</v>
      </c>
      <c r="S65" s="252">
        <f t="shared" si="30"/>
        <v>7000</v>
      </c>
      <c r="T65" s="252"/>
      <c r="U65" s="252">
        <f t="shared" si="30"/>
        <v>7000</v>
      </c>
      <c r="V65" s="252">
        <f t="shared" si="30"/>
        <v>7000</v>
      </c>
      <c r="W65" s="252">
        <f t="shared" si="30"/>
        <v>7000</v>
      </c>
      <c r="X65" s="252"/>
      <c r="Y65" s="252">
        <f t="shared" si="30"/>
        <v>7000</v>
      </c>
      <c r="Z65" s="252">
        <f t="shared" si="30"/>
        <v>7000</v>
      </c>
      <c r="AA65" s="252">
        <f t="shared" si="30"/>
        <v>7000</v>
      </c>
      <c r="AB65" s="252">
        <f t="shared" si="30"/>
        <v>0</v>
      </c>
      <c r="AC65" s="252">
        <f t="shared" si="30"/>
        <v>7000</v>
      </c>
      <c r="AD65" s="252">
        <f t="shared" si="30"/>
        <v>7000</v>
      </c>
      <c r="AE65" s="252">
        <f t="shared" si="30"/>
        <v>7000</v>
      </c>
      <c r="AF65" s="252"/>
      <c r="AG65" s="252">
        <f t="shared" si="30"/>
        <v>7000</v>
      </c>
      <c r="AH65" s="252">
        <f t="shared" si="30"/>
        <v>7000</v>
      </c>
      <c r="AI65" s="252">
        <f t="shared" si="30"/>
        <v>7000</v>
      </c>
      <c r="AJ65" s="252">
        <f t="shared" si="30"/>
        <v>0</v>
      </c>
      <c r="AK65" s="252">
        <f t="shared" si="30"/>
        <v>7000</v>
      </c>
      <c r="AL65" s="252">
        <f t="shared" si="30"/>
        <v>7000</v>
      </c>
      <c r="AM65" s="252">
        <f t="shared" si="30"/>
        <v>7000</v>
      </c>
      <c r="AN65" s="252">
        <f t="shared" si="30"/>
        <v>0</v>
      </c>
      <c r="AO65" s="252">
        <f t="shared" si="30"/>
        <v>7000</v>
      </c>
      <c r="AP65" s="252">
        <f t="shared" si="30"/>
        <v>7000</v>
      </c>
      <c r="AQ65" s="252">
        <f t="shared" si="30"/>
        <v>7000</v>
      </c>
      <c r="AR65" s="252">
        <f t="shared" si="30"/>
        <v>0</v>
      </c>
      <c r="AS65" s="252">
        <f t="shared" si="30"/>
        <v>7000</v>
      </c>
      <c r="AT65" s="252">
        <f t="shared" si="30"/>
        <v>7000</v>
      </c>
      <c r="AU65" s="252">
        <f t="shared" si="30"/>
        <v>7000</v>
      </c>
      <c r="AV65" s="252">
        <f t="shared" si="30"/>
        <v>0</v>
      </c>
      <c r="AW65" s="252">
        <f t="shared" si="30"/>
        <v>7000</v>
      </c>
      <c r="AX65" s="252">
        <f t="shared" si="30"/>
        <v>7000</v>
      </c>
      <c r="AY65" s="252">
        <f t="shared" si="30"/>
        <v>7000</v>
      </c>
      <c r="AZ65" s="252">
        <f t="shared" si="30"/>
        <v>0</v>
      </c>
      <c r="BA65" s="252">
        <f t="shared" si="30"/>
        <v>7000</v>
      </c>
      <c r="BB65" s="252">
        <f t="shared" si="30"/>
        <v>7000</v>
      </c>
      <c r="BC65" s="252">
        <f t="shared" si="30"/>
        <v>7000</v>
      </c>
      <c r="BD65" s="252">
        <f t="shared" si="30"/>
        <v>0</v>
      </c>
      <c r="BE65" s="252">
        <f t="shared" si="30"/>
        <v>7000</v>
      </c>
      <c r="BF65" s="252">
        <f t="shared" si="30"/>
        <v>7000</v>
      </c>
      <c r="BG65" s="252">
        <f t="shared" si="30"/>
        <v>7000</v>
      </c>
      <c r="BH65" s="252">
        <f t="shared" si="30"/>
        <v>0</v>
      </c>
      <c r="BI65" s="252">
        <f t="shared" si="30"/>
        <v>7000</v>
      </c>
      <c r="BJ65" s="252">
        <f t="shared" si="30"/>
        <v>7000</v>
      </c>
      <c r="BK65" s="252">
        <f t="shared" si="30"/>
        <v>7000</v>
      </c>
    </row>
    <row r="66" spans="2:63" s="156" customFormat="1" ht="14.4">
      <c r="B66" s="411" t="s">
        <v>186</v>
      </c>
      <c r="C66" s="412"/>
      <c r="D66" s="412"/>
      <c r="E66" s="413"/>
      <c r="F66" s="182"/>
      <c r="G66" s="207">
        <f t="shared" si="17"/>
        <v>4000</v>
      </c>
      <c r="H66" s="207">
        <f t="shared" si="18"/>
        <v>24000</v>
      </c>
      <c r="I66" s="207">
        <f t="shared" si="19"/>
        <v>24000</v>
      </c>
      <c r="J66" s="254">
        <f t="shared" si="20"/>
        <v>24000</v>
      </c>
      <c r="K66" s="182"/>
      <c r="L66" s="230"/>
      <c r="M66" s="247"/>
      <c r="N66" s="247">
        <v>2000</v>
      </c>
      <c r="O66" s="247">
        <v>2000</v>
      </c>
      <c r="P66" s="247"/>
      <c r="Q66" s="247">
        <v>2000</v>
      </c>
      <c r="R66" s="247">
        <v>2000</v>
      </c>
      <c r="S66" s="247">
        <v>2000</v>
      </c>
      <c r="T66" s="247"/>
      <c r="U66" s="247">
        <v>2000</v>
      </c>
      <c r="V66" s="247">
        <v>2000</v>
      </c>
      <c r="W66" s="247">
        <v>2000</v>
      </c>
      <c r="X66" s="247"/>
      <c r="Y66" s="247">
        <v>2000</v>
      </c>
      <c r="Z66" s="247">
        <v>2000</v>
      </c>
      <c r="AA66" s="247">
        <v>2000</v>
      </c>
      <c r="AB66" s="247"/>
      <c r="AC66" s="247">
        <v>2000</v>
      </c>
      <c r="AD66" s="247">
        <v>2000</v>
      </c>
      <c r="AE66" s="247">
        <v>2000</v>
      </c>
      <c r="AF66" s="247"/>
      <c r="AG66" s="247">
        <v>2000</v>
      </c>
      <c r="AH66" s="247">
        <v>2000</v>
      </c>
      <c r="AI66" s="247">
        <v>2000</v>
      </c>
      <c r="AJ66" s="247"/>
      <c r="AK66" s="247">
        <v>2000</v>
      </c>
      <c r="AL66" s="247">
        <v>2000</v>
      </c>
      <c r="AM66" s="247">
        <v>2000</v>
      </c>
      <c r="AN66" s="247"/>
      <c r="AO66" s="247">
        <v>2000</v>
      </c>
      <c r="AP66" s="247">
        <v>2000</v>
      </c>
      <c r="AQ66" s="247">
        <v>2000</v>
      </c>
      <c r="AR66" s="247"/>
      <c r="AS66" s="247">
        <v>2000</v>
      </c>
      <c r="AT66" s="247">
        <v>2000</v>
      </c>
      <c r="AU66" s="247">
        <v>2000</v>
      </c>
      <c r="AV66" s="247"/>
      <c r="AW66" s="247">
        <v>2000</v>
      </c>
      <c r="AX66" s="247">
        <v>2000</v>
      </c>
      <c r="AY66" s="247">
        <v>2000</v>
      </c>
      <c r="AZ66" s="247"/>
      <c r="BA66" s="247">
        <v>2000</v>
      </c>
      <c r="BB66" s="247">
        <v>2000</v>
      </c>
      <c r="BC66" s="247">
        <v>2000</v>
      </c>
      <c r="BD66" s="247"/>
      <c r="BE66" s="247">
        <v>2000</v>
      </c>
      <c r="BF66" s="247">
        <v>2000</v>
      </c>
      <c r="BG66" s="247">
        <v>2000</v>
      </c>
      <c r="BH66" s="247"/>
      <c r="BI66" s="247">
        <v>2000</v>
      </c>
      <c r="BJ66" s="247">
        <v>2000</v>
      </c>
      <c r="BK66" s="247">
        <v>2000</v>
      </c>
    </row>
    <row r="67" spans="2:63" s="156" customFormat="1" ht="14.4">
      <c r="B67" s="411" t="s">
        <v>187</v>
      </c>
      <c r="C67" s="412"/>
      <c r="D67" s="412"/>
      <c r="E67" s="413"/>
      <c r="F67" s="182"/>
      <c r="G67" s="207">
        <f t="shared" si="17"/>
        <v>10000</v>
      </c>
      <c r="H67" s="207">
        <f t="shared" si="18"/>
        <v>60000</v>
      </c>
      <c r="I67" s="207">
        <f t="shared" si="19"/>
        <v>60000</v>
      </c>
      <c r="J67" s="254">
        <f t="shared" si="20"/>
        <v>60000</v>
      </c>
      <c r="K67" s="182"/>
      <c r="L67" s="323"/>
      <c r="M67" s="324"/>
      <c r="N67" s="324">
        <v>5000</v>
      </c>
      <c r="O67" s="324">
        <v>5000</v>
      </c>
      <c r="P67" s="324"/>
      <c r="Q67" s="324">
        <v>5000</v>
      </c>
      <c r="R67" s="324">
        <v>5000</v>
      </c>
      <c r="S67" s="324">
        <v>5000</v>
      </c>
      <c r="T67" s="324"/>
      <c r="U67" s="324">
        <v>5000</v>
      </c>
      <c r="V67" s="324">
        <v>5000</v>
      </c>
      <c r="W67" s="324">
        <v>5000</v>
      </c>
      <c r="X67" s="324"/>
      <c r="Y67" s="324">
        <v>5000</v>
      </c>
      <c r="Z67" s="324">
        <v>5000</v>
      </c>
      <c r="AA67" s="324">
        <v>5000</v>
      </c>
      <c r="AB67" s="324"/>
      <c r="AC67" s="324">
        <v>5000</v>
      </c>
      <c r="AD67" s="324">
        <v>5000</v>
      </c>
      <c r="AE67" s="324">
        <v>5000</v>
      </c>
      <c r="AF67" s="324"/>
      <c r="AG67" s="324">
        <v>5000</v>
      </c>
      <c r="AH67" s="324">
        <v>5000</v>
      </c>
      <c r="AI67" s="324">
        <v>5000</v>
      </c>
      <c r="AJ67" s="324"/>
      <c r="AK67" s="324">
        <v>5000</v>
      </c>
      <c r="AL67" s="324">
        <v>5000</v>
      </c>
      <c r="AM67" s="324">
        <v>5000</v>
      </c>
      <c r="AN67" s="324"/>
      <c r="AO67" s="324">
        <v>5000</v>
      </c>
      <c r="AP67" s="324">
        <v>5000</v>
      </c>
      <c r="AQ67" s="324">
        <v>5000</v>
      </c>
      <c r="AR67" s="324"/>
      <c r="AS67" s="324">
        <v>5000</v>
      </c>
      <c r="AT67" s="324">
        <v>5000</v>
      </c>
      <c r="AU67" s="324">
        <v>5000</v>
      </c>
      <c r="AV67" s="324"/>
      <c r="AW67" s="324">
        <v>5000</v>
      </c>
      <c r="AX67" s="324">
        <v>5000</v>
      </c>
      <c r="AY67" s="324">
        <v>5000</v>
      </c>
      <c r="AZ67" s="324"/>
      <c r="BA67" s="324">
        <v>5000</v>
      </c>
      <c r="BB67" s="324">
        <v>5000</v>
      </c>
      <c r="BC67" s="324">
        <v>5000</v>
      </c>
      <c r="BD67" s="324"/>
      <c r="BE67" s="324">
        <v>5000</v>
      </c>
      <c r="BF67" s="324">
        <v>5000</v>
      </c>
      <c r="BG67" s="324">
        <v>5000</v>
      </c>
      <c r="BH67" s="324"/>
      <c r="BI67" s="324">
        <v>5000</v>
      </c>
      <c r="BJ67" s="324">
        <v>5000</v>
      </c>
      <c r="BK67" s="324">
        <v>5000</v>
      </c>
    </row>
    <row r="68" spans="2:63" s="156" customFormat="1" ht="14.4">
      <c r="B68" s="414" t="s">
        <v>438</v>
      </c>
      <c r="C68" s="415"/>
      <c r="D68" s="415"/>
      <c r="E68" s="416"/>
      <c r="G68" s="250"/>
      <c r="H68" s="250"/>
      <c r="I68" s="250"/>
      <c r="J68" s="250"/>
      <c r="L68" s="327"/>
      <c r="M68" s="327">
        <f t="shared" ref="M68:BJ68" si="31">SUM(M69)</f>
        <v>0</v>
      </c>
      <c r="N68" s="327">
        <f t="shared" si="31"/>
        <v>10000</v>
      </c>
      <c r="O68" s="327">
        <f t="shared" si="31"/>
        <v>10000</v>
      </c>
      <c r="P68" s="327"/>
      <c r="Q68" s="327">
        <f t="shared" si="31"/>
        <v>10000</v>
      </c>
      <c r="R68" s="327">
        <f t="shared" si="31"/>
        <v>10000</v>
      </c>
      <c r="S68" s="327">
        <f t="shared" si="31"/>
        <v>10000</v>
      </c>
      <c r="T68" s="327"/>
      <c r="U68" s="327">
        <f t="shared" si="31"/>
        <v>10000</v>
      </c>
      <c r="V68" s="327">
        <f t="shared" si="31"/>
        <v>10000</v>
      </c>
      <c r="W68" s="327">
        <f t="shared" si="31"/>
        <v>10000</v>
      </c>
      <c r="X68" s="327"/>
      <c r="Y68" s="327">
        <f t="shared" si="31"/>
        <v>10000</v>
      </c>
      <c r="Z68" s="327">
        <f t="shared" si="31"/>
        <v>10000</v>
      </c>
      <c r="AA68" s="327">
        <f t="shared" si="31"/>
        <v>10000</v>
      </c>
      <c r="AB68" s="327">
        <f t="shared" si="31"/>
        <v>0</v>
      </c>
      <c r="AC68" s="327">
        <f t="shared" si="31"/>
        <v>10000</v>
      </c>
      <c r="AD68" s="327">
        <f t="shared" si="31"/>
        <v>10000</v>
      </c>
      <c r="AE68" s="327">
        <f t="shared" si="31"/>
        <v>10000</v>
      </c>
      <c r="AF68" s="327"/>
      <c r="AG68" s="327">
        <f t="shared" si="31"/>
        <v>30000</v>
      </c>
      <c r="AH68" s="327">
        <f t="shared" si="31"/>
        <v>30000</v>
      </c>
      <c r="AI68" s="327">
        <f t="shared" si="31"/>
        <v>30000</v>
      </c>
      <c r="AJ68" s="327">
        <f t="shared" si="31"/>
        <v>0</v>
      </c>
      <c r="AK68" s="327">
        <f t="shared" si="31"/>
        <v>30000</v>
      </c>
      <c r="AL68" s="327">
        <f t="shared" si="31"/>
        <v>30000</v>
      </c>
      <c r="AM68" s="327">
        <f t="shared" si="31"/>
        <v>30000</v>
      </c>
      <c r="AN68" s="327">
        <f t="shared" si="31"/>
        <v>0</v>
      </c>
      <c r="AO68" s="327">
        <f t="shared" si="31"/>
        <v>30000</v>
      </c>
      <c r="AP68" s="327">
        <f t="shared" si="31"/>
        <v>30000</v>
      </c>
      <c r="AQ68" s="327">
        <f t="shared" si="31"/>
        <v>30000</v>
      </c>
      <c r="AR68" s="327">
        <f t="shared" si="31"/>
        <v>0</v>
      </c>
      <c r="AS68" s="327">
        <f t="shared" si="31"/>
        <v>30000</v>
      </c>
      <c r="AT68" s="327">
        <f t="shared" si="31"/>
        <v>30000</v>
      </c>
      <c r="AU68" s="327">
        <f t="shared" si="31"/>
        <v>30000</v>
      </c>
      <c r="AV68" s="327">
        <f t="shared" si="31"/>
        <v>0</v>
      </c>
      <c r="AW68" s="327">
        <f t="shared" si="31"/>
        <v>30000</v>
      </c>
      <c r="AX68" s="327">
        <f t="shared" si="31"/>
        <v>30000</v>
      </c>
      <c r="AY68" s="327">
        <f t="shared" si="31"/>
        <v>30000</v>
      </c>
      <c r="AZ68" s="327">
        <f t="shared" si="31"/>
        <v>0</v>
      </c>
      <c r="BA68" s="327">
        <f t="shared" si="31"/>
        <v>30000</v>
      </c>
      <c r="BB68" s="327">
        <f t="shared" si="31"/>
        <v>30000</v>
      </c>
      <c r="BC68" s="327">
        <f t="shared" si="31"/>
        <v>30000</v>
      </c>
      <c r="BD68" s="327">
        <f t="shared" si="31"/>
        <v>0</v>
      </c>
      <c r="BE68" s="327">
        <f t="shared" si="31"/>
        <v>30000</v>
      </c>
      <c r="BF68" s="327">
        <f t="shared" si="31"/>
        <v>30000</v>
      </c>
      <c r="BG68" s="327">
        <f t="shared" si="31"/>
        <v>30000</v>
      </c>
      <c r="BH68" s="327">
        <f t="shared" si="31"/>
        <v>0</v>
      </c>
      <c r="BI68" s="327">
        <f t="shared" si="31"/>
        <v>30000</v>
      </c>
      <c r="BJ68" s="327">
        <f t="shared" si="31"/>
        <v>30000</v>
      </c>
      <c r="BK68" s="327">
        <f>SUM(BK69)</f>
        <v>30000</v>
      </c>
    </row>
    <row r="69" spans="2:63" s="156" customFormat="1" ht="14.4">
      <c r="B69" s="411" t="s">
        <v>188</v>
      </c>
      <c r="C69" s="412"/>
      <c r="D69" s="412"/>
      <c r="E69" s="413"/>
      <c r="G69" s="207">
        <f t="shared" si="17"/>
        <v>20000</v>
      </c>
      <c r="H69" s="207">
        <f t="shared" si="18"/>
        <v>120000</v>
      </c>
      <c r="I69" s="207">
        <f t="shared" si="19"/>
        <v>360000</v>
      </c>
      <c r="J69" s="254">
        <f t="shared" si="20"/>
        <v>360000</v>
      </c>
      <c r="L69" s="325"/>
      <c r="M69" s="326"/>
      <c r="N69" s="326">
        <v>10000</v>
      </c>
      <c r="O69" s="326">
        <v>10000</v>
      </c>
      <c r="P69" s="326"/>
      <c r="Q69" s="326">
        <v>10000</v>
      </c>
      <c r="R69" s="326">
        <v>10000</v>
      </c>
      <c r="S69" s="326">
        <v>10000</v>
      </c>
      <c r="T69" s="326"/>
      <c r="U69" s="326">
        <v>10000</v>
      </c>
      <c r="V69" s="326">
        <v>10000</v>
      </c>
      <c r="W69" s="326">
        <v>10000</v>
      </c>
      <c r="X69" s="326"/>
      <c r="Y69" s="326">
        <v>10000</v>
      </c>
      <c r="Z69" s="326">
        <v>10000</v>
      </c>
      <c r="AA69" s="326">
        <v>10000</v>
      </c>
      <c r="AB69" s="326"/>
      <c r="AC69" s="326">
        <v>10000</v>
      </c>
      <c r="AD69" s="326">
        <v>10000</v>
      </c>
      <c r="AE69" s="326">
        <v>10000</v>
      </c>
      <c r="AF69" s="326"/>
      <c r="AG69" s="326">
        <v>30000</v>
      </c>
      <c r="AH69" s="326">
        <v>30000</v>
      </c>
      <c r="AI69" s="326">
        <v>30000</v>
      </c>
      <c r="AJ69" s="326"/>
      <c r="AK69" s="326">
        <v>30000</v>
      </c>
      <c r="AL69" s="326">
        <v>30000</v>
      </c>
      <c r="AM69" s="326">
        <v>30000</v>
      </c>
      <c r="AN69" s="326"/>
      <c r="AO69" s="326">
        <v>30000</v>
      </c>
      <c r="AP69" s="326">
        <v>30000</v>
      </c>
      <c r="AQ69" s="326">
        <v>30000</v>
      </c>
      <c r="AR69" s="326"/>
      <c r="AS69" s="326">
        <v>30000</v>
      </c>
      <c r="AT69" s="326">
        <v>30000</v>
      </c>
      <c r="AU69" s="326">
        <v>30000</v>
      </c>
      <c r="AV69" s="326"/>
      <c r="AW69" s="326">
        <v>30000</v>
      </c>
      <c r="AX69" s="326">
        <v>30000</v>
      </c>
      <c r="AY69" s="326">
        <v>30000</v>
      </c>
      <c r="AZ69" s="326"/>
      <c r="BA69" s="326">
        <v>30000</v>
      </c>
      <c r="BB69" s="326">
        <v>30000</v>
      </c>
      <c r="BC69" s="326">
        <v>30000</v>
      </c>
      <c r="BD69" s="326"/>
      <c r="BE69" s="326">
        <v>30000</v>
      </c>
      <c r="BF69" s="326">
        <v>30000</v>
      </c>
      <c r="BG69" s="326">
        <v>30000</v>
      </c>
      <c r="BH69" s="326"/>
      <c r="BI69" s="326">
        <v>30000</v>
      </c>
      <c r="BJ69" s="326">
        <v>30000</v>
      </c>
      <c r="BK69" s="326">
        <v>30000</v>
      </c>
    </row>
    <row r="70" spans="2:63" ht="14.4">
      <c r="B70" s="414" t="s">
        <v>189</v>
      </c>
      <c r="C70" s="415"/>
      <c r="D70" s="415"/>
      <c r="E70" s="416"/>
      <c r="F70" s="156"/>
      <c r="G70" s="318">
        <f>SUM(G71:G76)</f>
        <v>12000</v>
      </c>
      <c r="H70" s="318">
        <f t="shared" ref="H70:J70" si="32">SUM(H71:H76)</f>
        <v>288000</v>
      </c>
      <c r="I70" s="318">
        <f t="shared" si="32"/>
        <v>432000</v>
      </c>
      <c r="J70" s="318">
        <f t="shared" si="32"/>
        <v>432000</v>
      </c>
      <c r="K70" s="156"/>
      <c r="L70" s="252"/>
      <c r="M70" s="252">
        <f>SUM(M71:M76)</f>
        <v>0</v>
      </c>
      <c r="N70" s="252">
        <f t="shared" ref="N70:BK70" si="33">SUM(N71:N76)</f>
        <v>0</v>
      </c>
      <c r="O70" s="252">
        <f t="shared" si="33"/>
        <v>12000</v>
      </c>
      <c r="P70" s="252"/>
      <c r="Q70" s="252">
        <f t="shared" si="33"/>
        <v>24000</v>
      </c>
      <c r="R70" s="252">
        <f t="shared" si="33"/>
        <v>24000</v>
      </c>
      <c r="S70" s="252">
        <f t="shared" si="33"/>
        <v>24000</v>
      </c>
      <c r="T70" s="252"/>
      <c r="U70" s="252">
        <f t="shared" si="33"/>
        <v>24000</v>
      </c>
      <c r="V70" s="252">
        <f t="shared" si="33"/>
        <v>24000</v>
      </c>
      <c r="W70" s="252">
        <f t="shared" si="33"/>
        <v>24000</v>
      </c>
      <c r="X70" s="252"/>
      <c r="Y70" s="252">
        <f t="shared" si="33"/>
        <v>24000</v>
      </c>
      <c r="Z70" s="252">
        <f t="shared" si="33"/>
        <v>24000</v>
      </c>
      <c r="AA70" s="252">
        <f t="shared" si="33"/>
        <v>24000</v>
      </c>
      <c r="AB70" s="252"/>
      <c r="AC70" s="252">
        <f t="shared" si="33"/>
        <v>24000</v>
      </c>
      <c r="AD70" s="252">
        <f t="shared" si="33"/>
        <v>24000</v>
      </c>
      <c r="AE70" s="252">
        <f t="shared" si="33"/>
        <v>24000</v>
      </c>
      <c r="AF70" s="252"/>
      <c r="AG70" s="252">
        <f t="shared" si="33"/>
        <v>36000</v>
      </c>
      <c r="AH70" s="252">
        <f t="shared" si="33"/>
        <v>36000</v>
      </c>
      <c r="AI70" s="252">
        <f t="shared" si="33"/>
        <v>36000</v>
      </c>
      <c r="AJ70" s="252"/>
      <c r="AK70" s="252">
        <f t="shared" si="33"/>
        <v>36000</v>
      </c>
      <c r="AL70" s="252">
        <f t="shared" si="33"/>
        <v>36000</v>
      </c>
      <c r="AM70" s="252">
        <f t="shared" si="33"/>
        <v>36000</v>
      </c>
      <c r="AN70" s="252"/>
      <c r="AO70" s="252">
        <f t="shared" si="33"/>
        <v>36000</v>
      </c>
      <c r="AP70" s="252">
        <f t="shared" si="33"/>
        <v>36000</v>
      </c>
      <c r="AQ70" s="252">
        <f t="shared" si="33"/>
        <v>36000</v>
      </c>
      <c r="AR70" s="252"/>
      <c r="AS70" s="252">
        <f t="shared" si="33"/>
        <v>36000</v>
      </c>
      <c r="AT70" s="252">
        <f t="shared" si="33"/>
        <v>36000</v>
      </c>
      <c r="AU70" s="252">
        <f t="shared" si="33"/>
        <v>36000</v>
      </c>
      <c r="AV70" s="252"/>
      <c r="AW70" s="252">
        <f t="shared" si="33"/>
        <v>36000</v>
      </c>
      <c r="AX70" s="252">
        <f t="shared" si="33"/>
        <v>36000</v>
      </c>
      <c r="AY70" s="252">
        <f t="shared" si="33"/>
        <v>36000</v>
      </c>
      <c r="AZ70" s="252"/>
      <c r="BA70" s="252">
        <f t="shared" si="33"/>
        <v>36000</v>
      </c>
      <c r="BB70" s="252">
        <f t="shared" si="33"/>
        <v>36000</v>
      </c>
      <c r="BC70" s="252">
        <f t="shared" si="33"/>
        <v>36000</v>
      </c>
      <c r="BD70" s="252"/>
      <c r="BE70" s="252">
        <f t="shared" si="33"/>
        <v>36000</v>
      </c>
      <c r="BF70" s="252">
        <f t="shared" si="33"/>
        <v>36000</v>
      </c>
      <c r="BG70" s="252">
        <f t="shared" si="33"/>
        <v>36000</v>
      </c>
      <c r="BH70" s="252"/>
      <c r="BI70" s="252">
        <f t="shared" si="33"/>
        <v>36000</v>
      </c>
      <c r="BJ70" s="252">
        <f t="shared" si="33"/>
        <v>36000</v>
      </c>
      <c r="BK70" s="252">
        <f t="shared" si="33"/>
        <v>36000</v>
      </c>
    </row>
    <row r="71" spans="2:63" ht="14.4">
      <c r="B71" s="411" t="s">
        <v>394</v>
      </c>
      <c r="C71" s="412"/>
      <c r="D71" s="412"/>
      <c r="E71" s="413"/>
      <c r="F71" s="156"/>
      <c r="G71" s="207">
        <f t="shared" si="17"/>
        <v>6000</v>
      </c>
      <c r="H71" s="207">
        <f t="shared" si="18"/>
        <v>72000</v>
      </c>
      <c r="I71" s="207">
        <f t="shared" si="19"/>
        <v>72000</v>
      </c>
      <c r="J71" s="254">
        <f t="shared" si="20"/>
        <v>72000</v>
      </c>
      <c r="K71" s="156"/>
      <c r="L71" s="247"/>
      <c r="M71" s="247"/>
      <c r="N71" s="247"/>
      <c r="O71" s="247">
        <f t="shared" ref="O71:AW76" si="34">72000/12</f>
        <v>6000</v>
      </c>
      <c r="P71" s="247"/>
      <c r="Q71" s="247">
        <f t="shared" si="34"/>
        <v>6000</v>
      </c>
      <c r="R71" s="247">
        <f t="shared" si="34"/>
        <v>6000</v>
      </c>
      <c r="S71" s="247">
        <f t="shared" si="34"/>
        <v>6000</v>
      </c>
      <c r="T71" s="247"/>
      <c r="U71" s="247">
        <f t="shared" si="34"/>
        <v>6000</v>
      </c>
      <c r="V71" s="247">
        <f t="shared" si="34"/>
        <v>6000</v>
      </c>
      <c r="W71" s="247">
        <f t="shared" si="34"/>
        <v>6000</v>
      </c>
      <c r="X71" s="247"/>
      <c r="Y71" s="247">
        <f t="shared" si="34"/>
        <v>6000</v>
      </c>
      <c r="Z71" s="247">
        <f t="shared" si="34"/>
        <v>6000</v>
      </c>
      <c r="AA71" s="247">
        <f t="shared" si="34"/>
        <v>6000</v>
      </c>
      <c r="AB71" s="247"/>
      <c r="AC71" s="247">
        <f t="shared" si="34"/>
        <v>6000</v>
      </c>
      <c r="AD71" s="247">
        <f t="shared" si="34"/>
        <v>6000</v>
      </c>
      <c r="AE71" s="247">
        <f t="shared" si="34"/>
        <v>6000</v>
      </c>
      <c r="AF71" s="247"/>
      <c r="AG71" s="247">
        <f t="shared" si="34"/>
        <v>6000</v>
      </c>
      <c r="AH71" s="247">
        <f t="shared" si="34"/>
        <v>6000</v>
      </c>
      <c r="AI71" s="247">
        <f t="shared" si="34"/>
        <v>6000</v>
      </c>
      <c r="AJ71" s="247"/>
      <c r="AK71" s="247">
        <f t="shared" si="34"/>
        <v>6000</v>
      </c>
      <c r="AL71" s="247">
        <f t="shared" si="34"/>
        <v>6000</v>
      </c>
      <c r="AM71" s="247">
        <f t="shared" si="34"/>
        <v>6000</v>
      </c>
      <c r="AN71" s="247"/>
      <c r="AO71" s="247">
        <f t="shared" si="34"/>
        <v>6000</v>
      </c>
      <c r="AP71" s="247">
        <f t="shared" si="34"/>
        <v>6000</v>
      </c>
      <c r="AQ71" s="247">
        <f t="shared" si="34"/>
        <v>6000</v>
      </c>
      <c r="AR71" s="247"/>
      <c r="AS71" s="247">
        <f t="shared" si="34"/>
        <v>6000</v>
      </c>
      <c r="AT71" s="247">
        <f t="shared" si="34"/>
        <v>6000</v>
      </c>
      <c r="AU71" s="247">
        <f t="shared" si="34"/>
        <v>6000</v>
      </c>
      <c r="AV71" s="247"/>
      <c r="AW71" s="247">
        <f t="shared" si="34"/>
        <v>6000</v>
      </c>
      <c r="AX71" s="247">
        <f t="shared" ref="AW71:BK76" si="35">72000/12</f>
        <v>6000</v>
      </c>
      <c r="AY71" s="247">
        <f t="shared" si="35"/>
        <v>6000</v>
      </c>
      <c r="AZ71" s="247"/>
      <c r="BA71" s="247">
        <f t="shared" si="35"/>
        <v>6000</v>
      </c>
      <c r="BB71" s="247">
        <f t="shared" si="35"/>
        <v>6000</v>
      </c>
      <c r="BC71" s="247">
        <f t="shared" si="35"/>
        <v>6000</v>
      </c>
      <c r="BD71" s="247"/>
      <c r="BE71" s="247">
        <f t="shared" si="35"/>
        <v>6000</v>
      </c>
      <c r="BF71" s="247">
        <f t="shared" si="35"/>
        <v>6000</v>
      </c>
      <c r="BG71" s="247">
        <f t="shared" si="35"/>
        <v>6000</v>
      </c>
      <c r="BH71" s="247"/>
      <c r="BI71" s="247">
        <f t="shared" si="35"/>
        <v>6000</v>
      </c>
      <c r="BJ71" s="247">
        <f t="shared" si="35"/>
        <v>6000</v>
      </c>
      <c r="BK71" s="247">
        <f t="shared" si="35"/>
        <v>6000</v>
      </c>
    </row>
    <row r="72" spans="2:63" ht="14.4">
      <c r="B72" s="411" t="s">
        <v>395</v>
      </c>
      <c r="C72" s="412"/>
      <c r="D72" s="412"/>
      <c r="E72" s="413"/>
      <c r="F72" s="156"/>
      <c r="G72" s="207">
        <f t="shared" si="17"/>
        <v>6000</v>
      </c>
      <c r="H72" s="207">
        <f t="shared" si="18"/>
        <v>72000</v>
      </c>
      <c r="I72" s="207">
        <f t="shared" si="19"/>
        <v>72000</v>
      </c>
      <c r="J72" s="254">
        <f t="shared" si="20"/>
        <v>72000</v>
      </c>
      <c r="K72" s="156"/>
      <c r="L72" s="247"/>
      <c r="M72" s="247"/>
      <c r="N72" s="247"/>
      <c r="O72" s="247">
        <f t="shared" si="34"/>
        <v>6000</v>
      </c>
      <c r="P72" s="247"/>
      <c r="Q72" s="247">
        <f t="shared" si="34"/>
        <v>6000</v>
      </c>
      <c r="R72" s="247">
        <f t="shared" si="34"/>
        <v>6000</v>
      </c>
      <c r="S72" s="247">
        <f t="shared" si="34"/>
        <v>6000</v>
      </c>
      <c r="T72" s="247"/>
      <c r="U72" s="247">
        <f t="shared" si="34"/>
        <v>6000</v>
      </c>
      <c r="V72" s="247">
        <f t="shared" si="34"/>
        <v>6000</v>
      </c>
      <c r="W72" s="247">
        <f t="shared" si="34"/>
        <v>6000</v>
      </c>
      <c r="X72" s="247"/>
      <c r="Y72" s="247">
        <f t="shared" si="34"/>
        <v>6000</v>
      </c>
      <c r="Z72" s="247">
        <f t="shared" si="34"/>
        <v>6000</v>
      </c>
      <c r="AA72" s="247">
        <f t="shared" si="34"/>
        <v>6000</v>
      </c>
      <c r="AB72" s="247"/>
      <c r="AC72" s="247">
        <f t="shared" si="34"/>
        <v>6000</v>
      </c>
      <c r="AD72" s="247">
        <f t="shared" si="34"/>
        <v>6000</v>
      </c>
      <c r="AE72" s="247">
        <f t="shared" si="34"/>
        <v>6000</v>
      </c>
      <c r="AF72" s="247"/>
      <c r="AG72" s="247">
        <f t="shared" si="34"/>
        <v>6000</v>
      </c>
      <c r="AH72" s="247">
        <f t="shared" si="34"/>
        <v>6000</v>
      </c>
      <c r="AI72" s="247">
        <f t="shared" si="34"/>
        <v>6000</v>
      </c>
      <c r="AJ72" s="247"/>
      <c r="AK72" s="247">
        <f t="shared" si="34"/>
        <v>6000</v>
      </c>
      <c r="AL72" s="247">
        <f t="shared" si="34"/>
        <v>6000</v>
      </c>
      <c r="AM72" s="247">
        <f t="shared" si="34"/>
        <v>6000</v>
      </c>
      <c r="AN72" s="247"/>
      <c r="AO72" s="247">
        <f t="shared" si="34"/>
        <v>6000</v>
      </c>
      <c r="AP72" s="247">
        <f t="shared" si="34"/>
        <v>6000</v>
      </c>
      <c r="AQ72" s="247">
        <f t="shared" si="34"/>
        <v>6000</v>
      </c>
      <c r="AR72" s="247"/>
      <c r="AS72" s="247">
        <f t="shared" si="34"/>
        <v>6000</v>
      </c>
      <c r="AT72" s="247">
        <f t="shared" si="34"/>
        <v>6000</v>
      </c>
      <c r="AU72" s="247">
        <f t="shared" si="34"/>
        <v>6000</v>
      </c>
      <c r="AV72" s="247"/>
      <c r="AW72" s="247">
        <f t="shared" si="35"/>
        <v>6000</v>
      </c>
      <c r="AX72" s="247">
        <f t="shared" si="35"/>
        <v>6000</v>
      </c>
      <c r="AY72" s="247">
        <f t="shared" si="35"/>
        <v>6000</v>
      </c>
      <c r="AZ72" s="247"/>
      <c r="BA72" s="247">
        <f t="shared" si="35"/>
        <v>6000</v>
      </c>
      <c r="BB72" s="247">
        <f t="shared" si="35"/>
        <v>6000</v>
      </c>
      <c r="BC72" s="247">
        <f t="shared" si="35"/>
        <v>6000</v>
      </c>
      <c r="BD72" s="247"/>
      <c r="BE72" s="247">
        <f t="shared" si="35"/>
        <v>6000</v>
      </c>
      <c r="BF72" s="247">
        <f t="shared" si="35"/>
        <v>6000</v>
      </c>
      <c r="BG72" s="247">
        <f t="shared" si="35"/>
        <v>6000</v>
      </c>
      <c r="BH72" s="247"/>
      <c r="BI72" s="247">
        <f t="shared" si="35"/>
        <v>6000</v>
      </c>
      <c r="BJ72" s="247">
        <f t="shared" si="35"/>
        <v>6000</v>
      </c>
      <c r="BK72" s="247">
        <f t="shared" si="35"/>
        <v>6000</v>
      </c>
    </row>
    <row r="73" spans="2:63" ht="14.4">
      <c r="B73" s="411" t="s">
        <v>190</v>
      </c>
      <c r="C73" s="412"/>
      <c r="D73" s="412"/>
      <c r="E73" s="413"/>
      <c r="F73" s="156"/>
      <c r="G73" s="207">
        <f t="shared" si="17"/>
        <v>0</v>
      </c>
      <c r="H73" s="207">
        <f t="shared" si="18"/>
        <v>72000</v>
      </c>
      <c r="I73" s="207">
        <f t="shared" si="19"/>
        <v>72000</v>
      </c>
      <c r="J73" s="254">
        <f t="shared" si="20"/>
        <v>72000</v>
      </c>
      <c r="K73" s="156"/>
      <c r="L73" s="247"/>
      <c r="M73" s="247"/>
      <c r="N73" s="247"/>
      <c r="O73" s="247"/>
      <c r="P73" s="247"/>
      <c r="Q73" s="247">
        <f>72000/12</f>
        <v>6000</v>
      </c>
      <c r="R73" s="247">
        <f t="shared" si="34"/>
        <v>6000</v>
      </c>
      <c r="S73" s="247">
        <f t="shared" si="34"/>
        <v>6000</v>
      </c>
      <c r="T73" s="247"/>
      <c r="U73" s="247">
        <f t="shared" si="34"/>
        <v>6000</v>
      </c>
      <c r="V73" s="247">
        <f t="shared" si="34"/>
        <v>6000</v>
      </c>
      <c r="W73" s="247">
        <f t="shared" si="34"/>
        <v>6000</v>
      </c>
      <c r="X73" s="247"/>
      <c r="Y73" s="247">
        <f t="shared" si="34"/>
        <v>6000</v>
      </c>
      <c r="Z73" s="247">
        <f t="shared" si="34"/>
        <v>6000</v>
      </c>
      <c r="AA73" s="247">
        <f t="shared" si="34"/>
        <v>6000</v>
      </c>
      <c r="AB73" s="247"/>
      <c r="AC73" s="247">
        <f t="shared" si="34"/>
        <v>6000</v>
      </c>
      <c r="AD73" s="247">
        <f t="shared" si="34"/>
        <v>6000</v>
      </c>
      <c r="AE73" s="247">
        <f t="shared" si="34"/>
        <v>6000</v>
      </c>
      <c r="AF73" s="247"/>
      <c r="AG73" s="247">
        <f t="shared" si="34"/>
        <v>6000</v>
      </c>
      <c r="AH73" s="247">
        <f t="shared" si="34"/>
        <v>6000</v>
      </c>
      <c r="AI73" s="247">
        <f t="shared" si="34"/>
        <v>6000</v>
      </c>
      <c r="AJ73" s="247"/>
      <c r="AK73" s="247">
        <f t="shared" si="34"/>
        <v>6000</v>
      </c>
      <c r="AL73" s="247">
        <f t="shared" si="34"/>
        <v>6000</v>
      </c>
      <c r="AM73" s="247">
        <f t="shared" si="34"/>
        <v>6000</v>
      </c>
      <c r="AN73" s="247"/>
      <c r="AO73" s="247">
        <f t="shared" si="34"/>
        <v>6000</v>
      </c>
      <c r="AP73" s="247">
        <f t="shared" si="34"/>
        <v>6000</v>
      </c>
      <c r="AQ73" s="247">
        <f t="shared" si="34"/>
        <v>6000</v>
      </c>
      <c r="AR73" s="247"/>
      <c r="AS73" s="247">
        <f t="shared" si="34"/>
        <v>6000</v>
      </c>
      <c r="AT73" s="247">
        <f t="shared" si="34"/>
        <v>6000</v>
      </c>
      <c r="AU73" s="247">
        <f t="shared" si="34"/>
        <v>6000</v>
      </c>
      <c r="AV73" s="247"/>
      <c r="AW73" s="247">
        <f t="shared" si="35"/>
        <v>6000</v>
      </c>
      <c r="AX73" s="247">
        <f t="shared" si="35"/>
        <v>6000</v>
      </c>
      <c r="AY73" s="247">
        <f t="shared" si="35"/>
        <v>6000</v>
      </c>
      <c r="AZ73" s="247"/>
      <c r="BA73" s="247">
        <f t="shared" si="35"/>
        <v>6000</v>
      </c>
      <c r="BB73" s="247">
        <f t="shared" si="35"/>
        <v>6000</v>
      </c>
      <c r="BC73" s="247">
        <f t="shared" si="35"/>
        <v>6000</v>
      </c>
      <c r="BD73" s="247"/>
      <c r="BE73" s="247">
        <f t="shared" si="35"/>
        <v>6000</v>
      </c>
      <c r="BF73" s="247">
        <f t="shared" si="35"/>
        <v>6000</v>
      </c>
      <c r="BG73" s="247">
        <f t="shared" si="35"/>
        <v>6000</v>
      </c>
      <c r="BH73" s="247"/>
      <c r="BI73" s="247">
        <f t="shared" si="35"/>
        <v>6000</v>
      </c>
      <c r="BJ73" s="247">
        <f t="shared" si="35"/>
        <v>6000</v>
      </c>
      <c r="BK73" s="247">
        <f t="shared" si="35"/>
        <v>6000</v>
      </c>
    </row>
    <row r="74" spans="2:63" ht="14.4">
      <c r="B74" s="411" t="s">
        <v>191</v>
      </c>
      <c r="C74" s="412"/>
      <c r="D74" s="412"/>
      <c r="E74" s="413"/>
      <c r="F74" s="156"/>
      <c r="G74" s="207">
        <f t="shared" si="17"/>
        <v>0</v>
      </c>
      <c r="H74" s="207">
        <f t="shared" si="18"/>
        <v>72000</v>
      </c>
      <c r="I74" s="207">
        <f t="shared" si="19"/>
        <v>72000</v>
      </c>
      <c r="J74" s="254">
        <f t="shared" si="20"/>
        <v>72000</v>
      </c>
      <c r="K74" s="156"/>
      <c r="L74" s="247"/>
      <c r="M74" s="247"/>
      <c r="N74" s="247"/>
      <c r="O74" s="247"/>
      <c r="P74" s="247"/>
      <c r="Q74" s="247">
        <f>72000/12</f>
        <v>6000</v>
      </c>
      <c r="R74" s="247">
        <f t="shared" si="34"/>
        <v>6000</v>
      </c>
      <c r="S74" s="247">
        <f t="shared" si="34"/>
        <v>6000</v>
      </c>
      <c r="T74" s="247"/>
      <c r="U74" s="247">
        <f t="shared" si="34"/>
        <v>6000</v>
      </c>
      <c r="V74" s="247">
        <f t="shared" si="34"/>
        <v>6000</v>
      </c>
      <c r="W74" s="247">
        <f t="shared" si="34"/>
        <v>6000</v>
      </c>
      <c r="X74" s="247"/>
      <c r="Y74" s="247">
        <f t="shared" si="34"/>
        <v>6000</v>
      </c>
      <c r="Z74" s="247">
        <f t="shared" si="34"/>
        <v>6000</v>
      </c>
      <c r="AA74" s="247">
        <f t="shared" si="34"/>
        <v>6000</v>
      </c>
      <c r="AB74" s="247"/>
      <c r="AC74" s="247">
        <f t="shared" si="34"/>
        <v>6000</v>
      </c>
      <c r="AD74" s="247">
        <f t="shared" si="34"/>
        <v>6000</v>
      </c>
      <c r="AE74" s="247">
        <f t="shared" si="34"/>
        <v>6000</v>
      </c>
      <c r="AF74" s="247"/>
      <c r="AG74" s="247">
        <f t="shared" si="34"/>
        <v>6000</v>
      </c>
      <c r="AH74" s="247">
        <f t="shared" si="34"/>
        <v>6000</v>
      </c>
      <c r="AI74" s="247">
        <f t="shared" si="34"/>
        <v>6000</v>
      </c>
      <c r="AJ74" s="247"/>
      <c r="AK74" s="247">
        <f t="shared" si="34"/>
        <v>6000</v>
      </c>
      <c r="AL74" s="247">
        <f t="shared" si="34"/>
        <v>6000</v>
      </c>
      <c r="AM74" s="247">
        <f t="shared" si="34"/>
        <v>6000</v>
      </c>
      <c r="AN74" s="247"/>
      <c r="AO74" s="247">
        <f t="shared" si="34"/>
        <v>6000</v>
      </c>
      <c r="AP74" s="247">
        <f t="shared" si="34"/>
        <v>6000</v>
      </c>
      <c r="AQ74" s="247">
        <f t="shared" si="34"/>
        <v>6000</v>
      </c>
      <c r="AR74" s="247"/>
      <c r="AS74" s="247">
        <f t="shared" si="34"/>
        <v>6000</v>
      </c>
      <c r="AT74" s="247">
        <f t="shared" si="34"/>
        <v>6000</v>
      </c>
      <c r="AU74" s="247">
        <f t="shared" si="34"/>
        <v>6000</v>
      </c>
      <c r="AV74" s="247"/>
      <c r="AW74" s="247">
        <f t="shared" si="35"/>
        <v>6000</v>
      </c>
      <c r="AX74" s="247">
        <f t="shared" si="35"/>
        <v>6000</v>
      </c>
      <c r="AY74" s="247">
        <f t="shared" si="35"/>
        <v>6000</v>
      </c>
      <c r="AZ74" s="247"/>
      <c r="BA74" s="247">
        <f t="shared" si="35"/>
        <v>6000</v>
      </c>
      <c r="BB74" s="247">
        <f t="shared" si="35"/>
        <v>6000</v>
      </c>
      <c r="BC74" s="247">
        <f t="shared" si="35"/>
        <v>6000</v>
      </c>
      <c r="BD74" s="247"/>
      <c r="BE74" s="247">
        <f t="shared" si="35"/>
        <v>6000</v>
      </c>
      <c r="BF74" s="247">
        <f t="shared" si="35"/>
        <v>6000</v>
      </c>
      <c r="BG74" s="247">
        <f t="shared" si="35"/>
        <v>6000</v>
      </c>
      <c r="BH74" s="247"/>
      <c r="BI74" s="247">
        <f t="shared" si="35"/>
        <v>6000</v>
      </c>
      <c r="BJ74" s="247">
        <f t="shared" si="35"/>
        <v>6000</v>
      </c>
      <c r="BK74" s="247">
        <f t="shared" si="35"/>
        <v>6000</v>
      </c>
    </row>
    <row r="75" spans="2:63" ht="14.4">
      <c r="B75" s="411" t="s">
        <v>398</v>
      </c>
      <c r="C75" s="412"/>
      <c r="D75" s="412"/>
      <c r="E75" s="413"/>
      <c r="F75" s="156"/>
      <c r="G75" s="207">
        <f t="shared" si="17"/>
        <v>0</v>
      </c>
      <c r="H75" s="207">
        <f t="shared" si="18"/>
        <v>0</v>
      </c>
      <c r="I75" s="207">
        <f t="shared" si="19"/>
        <v>72000</v>
      </c>
      <c r="J75" s="254">
        <f t="shared" si="20"/>
        <v>72000</v>
      </c>
      <c r="K75" s="156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7"/>
      <c r="AB75" s="247"/>
      <c r="AC75" s="247"/>
      <c r="AD75" s="247"/>
      <c r="AE75" s="247"/>
      <c r="AF75" s="247"/>
      <c r="AG75" s="247">
        <f>72000/12</f>
        <v>6000</v>
      </c>
      <c r="AH75" s="247">
        <f t="shared" si="34"/>
        <v>6000</v>
      </c>
      <c r="AI75" s="247">
        <f t="shared" si="34"/>
        <v>6000</v>
      </c>
      <c r="AJ75" s="247"/>
      <c r="AK75" s="247">
        <f t="shared" si="34"/>
        <v>6000</v>
      </c>
      <c r="AL75" s="247">
        <f t="shared" si="34"/>
        <v>6000</v>
      </c>
      <c r="AM75" s="247">
        <f t="shared" si="34"/>
        <v>6000</v>
      </c>
      <c r="AN75" s="247"/>
      <c r="AO75" s="247">
        <f t="shared" si="34"/>
        <v>6000</v>
      </c>
      <c r="AP75" s="247">
        <f t="shared" si="34"/>
        <v>6000</v>
      </c>
      <c r="AQ75" s="247">
        <f t="shared" si="34"/>
        <v>6000</v>
      </c>
      <c r="AR75" s="247"/>
      <c r="AS75" s="247">
        <f t="shared" si="34"/>
        <v>6000</v>
      </c>
      <c r="AT75" s="247">
        <f t="shared" si="34"/>
        <v>6000</v>
      </c>
      <c r="AU75" s="247">
        <f t="shared" si="34"/>
        <v>6000</v>
      </c>
      <c r="AV75" s="247"/>
      <c r="AW75" s="247">
        <f t="shared" si="35"/>
        <v>6000</v>
      </c>
      <c r="AX75" s="247">
        <f t="shared" si="35"/>
        <v>6000</v>
      </c>
      <c r="AY75" s="247">
        <f t="shared" si="35"/>
        <v>6000</v>
      </c>
      <c r="AZ75" s="247"/>
      <c r="BA75" s="247">
        <f t="shared" si="35"/>
        <v>6000</v>
      </c>
      <c r="BB75" s="247">
        <f t="shared" si="35"/>
        <v>6000</v>
      </c>
      <c r="BC75" s="247">
        <f t="shared" si="35"/>
        <v>6000</v>
      </c>
      <c r="BD75" s="247"/>
      <c r="BE75" s="247">
        <f t="shared" si="35"/>
        <v>6000</v>
      </c>
      <c r="BF75" s="247">
        <f t="shared" si="35"/>
        <v>6000</v>
      </c>
      <c r="BG75" s="247">
        <f t="shared" si="35"/>
        <v>6000</v>
      </c>
      <c r="BH75" s="247"/>
      <c r="BI75" s="247">
        <f t="shared" si="35"/>
        <v>6000</v>
      </c>
      <c r="BJ75" s="247">
        <f t="shared" si="35"/>
        <v>6000</v>
      </c>
      <c r="BK75" s="247">
        <f t="shared" si="35"/>
        <v>6000</v>
      </c>
    </row>
    <row r="76" spans="2:63" ht="14.4">
      <c r="B76" s="411" t="s">
        <v>397</v>
      </c>
      <c r="C76" s="412"/>
      <c r="D76" s="412"/>
      <c r="E76" s="413"/>
      <c r="F76" s="156"/>
      <c r="G76" s="207">
        <f t="shared" si="17"/>
        <v>0</v>
      </c>
      <c r="H76" s="207">
        <f t="shared" si="18"/>
        <v>0</v>
      </c>
      <c r="I76" s="207">
        <f t="shared" si="19"/>
        <v>72000</v>
      </c>
      <c r="J76" s="254">
        <f t="shared" si="20"/>
        <v>72000</v>
      </c>
      <c r="K76" s="156"/>
      <c r="L76" s="247"/>
      <c r="M76" s="247"/>
      <c r="N76" s="247"/>
      <c r="O76" s="247"/>
      <c r="P76" s="247"/>
      <c r="Q76" s="247"/>
      <c r="R76" s="247"/>
      <c r="S76" s="247"/>
      <c r="T76" s="247"/>
      <c r="U76" s="247"/>
      <c r="V76" s="247"/>
      <c r="W76" s="247"/>
      <c r="X76" s="247"/>
      <c r="Y76" s="247"/>
      <c r="Z76" s="247"/>
      <c r="AA76" s="247"/>
      <c r="AB76" s="247"/>
      <c r="AC76" s="247"/>
      <c r="AD76" s="247"/>
      <c r="AE76" s="247"/>
      <c r="AF76" s="247"/>
      <c r="AG76" s="247">
        <f>72000/12</f>
        <v>6000</v>
      </c>
      <c r="AH76" s="247">
        <f t="shared" si="34"/>
        <v>6000</v>
      </c>
      <c r="AI76" s="247">
        <f t="shared" si="34"/>
        <v>6000</v>
      </c>
      <c r="AJ76" s="247"/>
      <c r="AK76" s="247">
        <f t="shared" si="34"/>
        <v>6000</v>
      </c>
      <c r="AL76" s="247">
        <f t="shared" si="34"/>
        <v>6000</v>
      </c>
      <c r="AM76" s="247">
        <f t="shared" si="34"/>
        <v>6000</v>
      </c>
      <c r="AN76" s="247"/>
      <c r="AO76" s="247">
        <f t="shared" si="34"/>
        <v>6000</v>
      </c>
      <c r="AP76" s="247">
        <f t="shared" si="34"/>
        <v>6000</v>
      </c>
      <c r="AQ76" s="247">
        <f t="shared" si="34"/>
        <v>6000</v>
      </c>
      <c r="AR76" s="247"/>
      <c r="AS76" s="247">
        <f t="shared" si="34"/>
        <v>6000</v>
      </c>
      <c r="AT76" s="247">
        <f t="shared" si="34"/>
        <v>6000</v>
      </c>
      <c r="AU76" s="247">
        <f t="shared" si="34"/>
        <v>6000</v>
      </c>
      <c r="AV76" s="247"/>
      <c r="AW76" s="247">
        <f t="shared" si="35"/>
        <v>6000</v>
      </c>
      <c r="AX76" s="247">
        <f t="shared" si="35"/>
        <v>6000</v>
      </c>
      <c r="AY76" s="247">
        <f t="shared" si="35"/>
        <v>6000</v>
      </c>
      <c r="AZ76" s="247"/>
      <c r="BA76" s="247">
        <f t="shared" si="35"/>
        <v>6000</v>
      </c>
      <c r="BB76" s="247">
        <f t="shared" si="35"/>
        <v>6000</v>
      </c>
      <c r="BC76" s="247">
        <f t="shared" si="35"/>
        <v>6000</v>
      </c>
      <c r="BD76" s="247"/>
      <c r="BE76" s="247">
        <f t="shared" si="35"/>
        <v>6000</v>
      </c>
      <c r="BF76" s="247">
        <f t="shared" si="35"/>
        <v>6000</v>
      </c>
      <c r="BG76" s="247">
        <f t="shared" si="35"/>
        <v>6000</v>
      </c>
      <c r="BH76" s="247"/>
      <c r="BI76" s="247">
        <f t="shared" si="35"/>
        <v>6000</v>
      </c>
      <c r="BJ76" s="247">
        <f t="shared" si="35"/>
        <v>6000</v>
      </c>
      <c r="BK76" s="247">
        <f t="shared" si="35"/>
        <v>6000</v>
      </c>
    </row>
    <row r="77" spans="2:63" ht="14.4">
      <c r="B77" s="414" t="s">
        <v>439</v>
      </c>
      <c r="C77" s="415"/>
      <c r="D77" s="415"/>
      <c r="E77" s="416"/>
      <c r="F77" s="156"/>
      <c r="G77" s="318">
        <f>SUM(G78:G85)</f>
        <v>100</v>
      </c>
      <c r="H77" s="318">
        <f t="shared" ref="H77:J77" si="36">SUM(H78:H85)</f>
        <v>30400</v>
      </c>
      <c r="I77" s="318">
        <f t="shared" si="36"/>
        <v>37100</v>
      </c>
      <c r="J77" s="318">
        <f t="shared" si="36"/>
        <v>37600</v>
      </c>
      <c r="K77" s="156"/>
      <c r="L77" s="252"/>
      <c r="M77" s="252">
        <f>SUM(M78:M85)</f>
        <v>0</v>
      </c>
      <c r="N77" s="252">
        <f t="shared" ref="N77:BK77" si="37">SUM(N78:N85)</f>
        <v>0</v>
      </c>
      <c r="O77" s="252">
        <f t="shared" si="37"/>
        <v>100</v>
      </c>
      <c r="P77" s="252"/>
      <c r="Q77" s="252">
        <f t="shared" si="37"/>
        <v>6700</v>
      </c>
      <c r="R77" s="252">
        <f t="shared" si="37"/>
        <v>1700</v>
      </c>
      <c r="S77" s="252">
        <f t="shared" si="37"/>
        <v>1700</v>
      </c>
      <c r="T77" s="252"/>
      <c r="U77" s="252">
        <f t="shared" si="37"/>
        <v>1700</v>
      </c>
      <c r="V77" s="252">
        <f t="shared" si="37"/>
        <v>1700</v>
      </c>
      <c r="W77" s="252">
        <f t="shared" si="37"/>
        <v>1700</v>
      </c>
      <c r="X77" s="252"/>
      <c r="Y77" s="252">
        <f t="shared" si="37"/>
        <v>6700</v>
      </c>
      <c r="Z77" s="252">
        <f t="shared" si="37"/>
        <v>1700</v>
      </c>
      <c r="AA77" s="252">
        <f t="shared" si="37"/>
        <v>1700</v>
      </c>
      <c r="AB77" s="252"/>
      <c r="AC77" s="252">
        <f t="shared" si="37"/>
        <v>1700</v>
      </c>
      <c r="AD77" s="252">
        <f t="shared" si="37"/>
        <v>1700</v>
      </c>
      <c r="AE77" s="252">
        <f t="shared" si="37"/>
        <v>1700</v>
      </c>
      <c r="AF77" s="252"/>
      <c r="AG77" s="252">
        <f t="shared" si="37"/>
        <v>6800</v>
      </c>
      <c r="AH77" s="252">
        <f t="shared" si="37"/>
        <v>2300</v>
      </c>
      <c r="AI77" s="252">
        <f t="shared" si="37"/>
        <v>2300</v>
      </c>
      <c r="AJ77" s="252"/>
      <c r="AK77" s="252">
        <f t="shared" si="37"/>
        <v>2300</v>
      </c>
      <c r="AL77" s="252">
        <f t="shared" si="37"/>
        <v>2300</v>
      </c>
      <c r="AM77" s="252">
        <f t="shared" si="37"/>
        <v>2300</v>
      </c>
      <c r="AN77" s="252"/>
      <c r="AO77" s="252">
        <f t="shared" si="37"/>
        <v>7300</v>
      </c>
      <c r="AP77" s="252">
        <f t="shared" si="37"/>
        <v>2300</v>
      </c>
      <c r="AQ77" s="252">
        <f t="shared" si="37"/>
        <v>2300</v>
      </c>
      <c r="AR77" s="252"/>
      <c r="AS77" s="252">
        <f t="shared" si="37"/>
        <v>2300</v>
      </c>
      <c r="AT77" s="252">
        <f t="shared" si="37"/>
        <v>2300</v>
      </c>
      <c r="AU77" s="252">
        <f t="shared" si="37"/>
        <v>2300</v>
      </c>
      <c r="AV77" s="252"/>
      <c r="AW77" s="252">
        <f t="shared" si="37"/>
        <v>7300</v>
      </c>
      <c r="AX77" s="252">
        <f t="shared" si="37"/>
        <v>2300</v>
      </c>
      <c r="AY77" s="252">
        <f t="shared" si="37"/>
        <v>2300</v>
      </c>
      <c r="AZ77" s="252"/>
      <c r="BA77" s="252">
        <f t="shared" si="37"/>
        <v>2300</v>
      </c>
      <c r="BB77" s="252">
        <f t="shared" si="37"/>
        <v>2300</v>
      </c>
      <c r="BC77" s="252">
        <f t="shared" si="37"/>
        <v>2300</v>
      </c>
      <c r="BD77" s="252"/>
      <c r="BE77" s="252">
        <f t="shared" si="37"/>
        <v>7300</v>
      </c>
      <c r="BF77" s="252">
        <f t="shared" si="37"/>
        <v>2300</v>
      </c>
      <c r="BG77" s="252">
        <f t="shared" si="37"/>
        <v>2300</v>
      </c>
      <c r="BH77" s="252"/>
      <c r="BI77" s="252">
        <f t="shared" si="37"/>
        <v>2300</v>
      </c>
      <c r="BJ77" s="252">
        <f t="shared" si="37"/>
        <v>2300</v>
      </c>
      <c r="BK77" s="252">
        <f t="shared" si="37"/>
        <v>2300</v>
      </c>
    </row>
    <row r="78" spans="2:63" s="156" customFormat="1" ht="14.4">
      <c r="B78" s="411" t="s">
        <v>192</v>
      </c>
      <c r="C78" s="412"/>
      <c r="D78" s="412"/>
      <c r="E78" s="413"/>
      <c r="G78" s="254">
        <f t="shared" si="17"/>
        <v>0</v>
      </c>
      <c r="H78" s="254">
        <f t="shared" si="18"/>
        <v>18000</v>
      </c>
      <c r="I78" s="254">
        <f t="shared" si="19"/>
        <v>23500</v>
      </c>
      <c r="J78" s="254">
        <f>SUM(AW78:BK78)</f>
        <v>24000</v>
      </c>
      <c r="L78" s="247"/>
      <c r="M78" s="247"/>
      <c r="N78" s="247"/>
      <c r="O78" s="247"/>
      <c r="P78" s="247"/>
      <c r="Q78" s="247">
        <v>1500</v>
      </c>
      <c r="R78" s="247">
        <v>1500</v>
      </c>
      <c r="S78" s="247">
        <v>1500</v>
      </c>
      <c r="T78" s="247"/>
      <c r="U78" s="247">
        <v>1500</v>
      </c>
      <c r="V78" s="247">
        <v>1500</v>
      </c>
      <c r="W78" s="247">
        <v>1500</v>
      </c>
      <c r="X78" s="247"/>
      <c r="Y78" s="247">
        <v>1500</v>
      </c>
      <c r="Z78" s="247">
        <v>1500</v>
      </c>
      <c r="AA78" s="247">
        <v>1500</v>
      </c>
      <c r="AB78" s="247"/>
      <c r="AC78" s="247">
        <v>1500</v>
      </c>
      <c r="AD78" s="247">
        <v>1500</v>
      </c>
      <c r="AE78" s="247">
        <v>1500</v>
      </c>
      <c r="AF78" s="247"/>
      <c r="AG78" s="247">
        <v>1500</v>
      </c>
      <c r="AH78" s="247">
        <v>2000</v>
      </c>
      <c r="AI78" s="247">
        <v>2000</v>
      </c>
      <c r="AJ78" s="247"/>
      <c r="AK78" s="247">
        <v>2000</v>
      </c>
      <c r="AL78" s="247">
        <v>2000</v>
      </c>
      <c r="AM78" s="247">
        <v>2000</v>
      </c>
      <c r="AN78" s="247"/>
      <c r="AO78" s="247">
        <v>2000</v>
      </c>
      <c r="AP78" s="247">
        <v>2000</v>
      </c>
      <c r="AQ78" s="247">
        <v>2000</v>
      </c>
      <c r="AR78" s="247"/>
      <c r="AS78" s="247">
        <v>2000</v>
      </c>
      <c r="AT78" s="247">
        <v>2000</v>
      </c>
      <c r="AU78" s="247">
        <v>2000</v>
      </c>
      <c r="AV78" s="247"/>
      <c r="AW78" s="247">
        <v>2000</v>
      </c>
      <c r="AX78" s="247">
        <v>2000</v>
      </c>
      <c r="AY78" s="247">
        <v>2000</v>
      </c>
      <c r="AZ78" s="247"/>
      <c r="BA78" s="247">
        <v>2000</v>
      </c>
      <c r="BB78" s="247">
        <v>2000</v>
      </c>
      <c r="BC78" s="247">
        <v>2000</v>
      </c>
      <c r="BD78" s="247"/>
      <c r="BE78" s="247">
        <v>2000</v>
      </c>
      <c r="BF78" s="247">
        <v>2000</v>
      </c>
      <c r="BG78" s="247">
        <v>2000</v>
      </c>
      <c r="BH78" s="247"/>
      <c r="BI78" s="247">
        <v>2000</v>
      </c>
      <c r="BJ78" s="247">
        <v>2000</v>
      </c>
      <c r="BK78" s="247">
        <v>2000</v>
      </c>
    </row>
    <row r="79" spans="2:63" s="156" customFormat="1" ht="14.4">
      <c r="B79" s="411" t="s">
        <v>193</v>
      </c>
      <c r="C79" s="412"/>
      <c r="D79" s="412"/>
      <c r="E79" s="413"/>
      <c r="G79" s="254">
        <f t="shared" si="17"/>
        <v>0</v>
      </c>
      <c r="H79" s="254">
        <f t="shared" si="18"/>
        <v>10000</v>
      </c>
      <c r="I79" s="254">
        <f t="shared" si="19"/>
        <v>10000</v>
      </c>
      <c r="J79" s="254">
        <f t="shared" si="20"/>
        <v>10000</v>
      </c>
      <c r="L79" s="247"/>
      <c r="M79" s="247"/>
      <c r="N79" s="247"/>
      <c r="O79" s="247"/>
      <c r="P79" s="247"/>
      <c r="Q79" s="247">
        <v>5000</v>
      </c>
      <c r="R79" s="247"/>
      <c r="S79" s="247"/>
      <c r="T79" s="247"/>
      <c r="U79" s="247"/>
      <c r="V79" s="247"/>
      <c r="W79" s="247"/>
      <c r="X79" s="247"/>
      <c r="Y79" s="247">
        <v>5000</v>
      </c>
      <c r="Z79" s="247"/>
      <c r="AA79" s="247"/>
      <c r="AB79" s="247"/>
      <c r="AC79" s="247"/>
      <c r="AD79" s="247"/>
      <c r="AE79" s="247"/>
      <c r="AF79" s="247"/>
      <c r="AG79" s="247">
        <v>5000</v>
      </c>
      <c r="AH79" s="247"/>
      <c r="AI79" s="247"/>
      <c r="AJ79" s="247"/>
      <c r="AK79" s="247"/>
      <c r="AL79" s="247"/>
      <c r="AM79" s="247"/>
      <c r="AN79" s="247"/>
      <c r="AO79" s="247">
        <v>5000</v>
      </c>
      <c r="AP79" s="247"/>
      <c r="AQ79" s="247"/>
      <c r="AR79" s="247"/>
      <c r="AS79" s="247"/>
      <c r="AT79" s="247"/>
      <c r="AU79" s="247"/>
      <c r="AV79" s="247"/>
      <c r="AW79" s="247">
        <v>5000</v>
      </c>
      <c r="AX79" s="247"/>
      <c r="AY79" s="247"/>
      <c r="AZ79" s="247"/>
      <c r="BA79" s="247"/>
      <c r="BB79" s="247"/>
      <c r="BC79" s="247"/>
      <c r="BD79" s="247"/>
      <c r="BE79" s="247">
        <v>5000</v>
      </c>
      <c r="BF79" s="247"/>
      <c r="BG79" s="247"/>
      <c r="BH79" s="247"/>
      <c r="BI79" s="247"/>
      <c r="BJ79" s="247"/>
      <c r="BK79" s="247"/>
    </row>
    <row r="80" spans="2:63" s="156" customFormat="1" ht="14.4">
      <c r="B80" s="411" t="s">
        <v>399</v>
      </c>
      <c r="C80" s="412"/>
      <c r="D80" s="412"/>
      <c r="E80" s="413"/>
      <c r="G80" s="254">
        <f t="shared" si="17"/>
        <v>100</v>
      </c>
      <c r="H80" s="254">
        <f t="shared" si="18"/>
        <v>2400</v>
      </c>
      <c r="I80" s="254">
        <f t="shared" si="19"/>
        <v>3600</v>
      </c>
      <c r="J80" s="254">
        <f t="shared" si="20"/>
        <v>3600</v>
      </c>
      <c r="L80" s="247"/>
      <c r="M80" s="247"/>
      <c r="N80" s="247"/>
      <c r="O80" s="247">
        <f>50*2</f>
        <v>100</v>
      </c>
      <c r="P80" s="247"/>
      <c r="Q80" s="247">
        <f>50*4</f>
        <v>200</v>
      </c>
      <c r="R80" s="247">
        <f t="shared" ref="R80:AE80" si="38">50*4</f>
        <v>200</v>
      </c>
      <c r="S80" s="247">
        <f t="shared" si="38"/>
        <v>200</v>
      </c>
      <c r="T80" s="247"/>
      <c r="U80" s="247">
        <f t="shared" si="38"/>
        <v>200</v>
      </c>
      <c r="V80" s="247">
        <f t="shared" si="38"/>
        <v>200</v>
      </c>
      <c r="W80" s="247">
        <f t="shared" si="38"/>
        <v>200</v>
      </c>
      <c r="X80" s="247"/>
      <c r="Y80" s="247">
        <f t="shared" si="38"/>
        <v>200</v>
      </c>
      <c r="Z80" s="247">
        <f t="shared" si="38"/>
        <v>200</v>
      </c>
      <c r="AA80" s="247">
        <f t="shared" si="38"/>
        <v>200</v>
      </c>
      <c r="AB80" s="247"/>
      <c r="AC80" s="247">
        <f t="shared" si="38"/>
        <v>200</v>
      </c>
      <c r="AD80" s="247">
        <f t="shared" si="38"/>
        <v>200</v>
      </c>
      <c r="AE80" s="247">
        <f t="shared" si="38"/>
        <v>200</v>
      </c>
      <c r="AF80" s="247"/>
      <c r="AG80" s="247">
        <f>50*6</f>
        <v>300</v>
      </c>
      <c r="AH80" s="247">
        <f t="shared" ref="AH80:BK80" si="39">50*6</f>
        <v>300</v>
      </c>
      <c r="AI80" s="247">
        <f t="shared" si="39"/>
        <v>300</v>
      </c>
      <c r="AJ80" s="247"/>
      <c r="AK80" s="247">
        <f t="shared" si="39"/>
        <v>300</v>
      </c>
      <c r="AL80" s="247">
        <f t="shared" si="39"/>
        <v>300</v>
      </c>
      <c r="AM80" s="247">
        <f t="shared" si="39"/>
        <v>300</v>
      </c>
      <c r="AN80" s="247"/>
      <c r="AO80" s="247">
        <f t="shared" si="39"/>
        <v>300</v>
      </c>
      <c r="AP80" s="247">
        <f t="shared" si="39"/>
        <v>300</v>
      </c>
      <c r="AQ80" s="247">
        <f t="shared" si="39"/>
        <v>300</v>
      </c>
      <c r="AR80" s="247"/>
      <c r="AS80" s="247">
        <f t="shared" si="39"/>
        <v>300</v>
      </c>
      <c r="AT80" s="247">
        <f t="shared" si="39"/>
        <v>300</v>
      </c>
      <c r="AU80" s="247">
        <f t="shared" si="39"/>
        <v>300</v>
      </c>
      <c r="AV80" s="247"/>
      <c r="AW80" s="247">
        <f t="shared" si="39"/>
        <v>300</v>
      </c>
      <c r="AX80" s="247">
        <f t="shared" si="39"/>
        <v>300</v>
      </c>
      <c r="AY80" s="247">
        <f t="shared" si="39"/>
        <v>300</v>
      </c>
      <c r="AZ80" s="247"/>
      <c r="BA80" s="247">
        <f t="shared" si="39"/>
        <v>300</v>
      </c>
      <c r="BB80" s="247">
        <f t="shared" si="39"/>
        <v>300</v>
      </c>
      <c r="BC80" s="247">
        <f t="shared" si="39"/>
        <v>300</v>
      </c>
      <c r="BD80" s="247"/>
      <c r="BE80" s="247">
        <f t="shared" si="39"/>
        <v>300</v>
      </c>
      <c r="BF80" s="247">
        <f t="shared" si="39"/>
        <v>300</v>
      </c>
      <c r="BG80" s="247">
        <f t="shared" si="39"/>
        <v>300</v>
      </c>
      <c r="BH80" s="247"/>
      <c r="BI80" s="247">
        <f t="shared" si="39"/>
        <v>300</v>
      </c>
      <c r="BJ80" s="247">
        <f t="shared" si="39"/>
        <v>300</v>
      </c>
      <c r="BK80" s="247">
        <f t="shared" si="39"/>
        <v>300</v>
      </c>
    </row>
    <row r="81" spans="2:63" s="156" customFormat="1" ht="14.4">
      <c r="B81" s="397"/>
      <c r="C81" s="398"/>
      <c r="D81" s="398"/>
      <c r="E81" s="399"/>
      <c r="G81" s="254">
        <f t="shared" si="17"/>
        <v>0</v>
      </c>
      <c r="H81" s="254">
        <f t="shared" si="18"/>
        <v>0</v>
      </c>
      <c r="I81" s="254">
        <f t="shared" si="19"/>
        <v>0</v>
      </c>
      <c r="J81" s="254">
        <f t="shared" si="20"/>
        <v>0</v>
      </c>
      <c r="L81" s="247"/>
      <c r="M81" s="247"/>
      <c r="N81" s="247"/>
      <c r="O81" s="247"/>
      <c r="P81" s="247"/>
      <c r="Q81" s="247"/>
      <c r="R81" s="247"/>
      <c r="S81" s="247"/>
      <c r="T81" s="247"/>
      <c r="U81" s="247"/>
      <c r="V81" s="247"/>
      <c r="W81" s="247"/>
      <c r="X81" s="247"/>
      <c r="Y81" s="247"/>
      <c r="Z81" s="247"/>
      <c r="AA81" s="247"/>
      <c r="AB81" s="247"/>
      <c r="AC81" s="247"/>
      <c r="AD81" s="247"/>
      <c r="AE81" s="247"/>
      <c r="AF81" s="247"/>
      <c r="AG81" s="247"/>
      <c r="AH81" s="247"/>
      <c r="AI81" s="247"/>
      <c r="AJ81" s="247"/>
      <c r="AK81" s="247"/>
      <c r="AL81" s="247"/>
      <c r="AM81" s="247"/>
      <c r="AN81" s="247"/>
      <c r="AO81" s="247"/>
      <c r="AP81" s="247"/>
      <c r="AQ81" s="247"/>
      <c r="AR81" s="247"/>
      <c r="AS81" s="247"/>
      <c r="AT81" s="247"/>
      <c r="AU81" s="247"/>
      <c r="AV81" s="247"/>
      <c r="AW81" s="247"/>
      <c r="AX81" s="247"/>
      <c r="AY81" s="247"/>
      <c r="AZ81" s="247"/>
      <c r="BA81" s="247"/>
      <c r="BB81" s="247"/>
      <c r="BC81" s="247"/>
      <c r="BD81" s="247"/>
      <c r="BE81" s="247"/>
      <c r="BF81" s="247"/>
      <c r="BG81" s="247"/>
      <c r="BH81" s="247"/>
      <c r="BI81" s="247"/>
      <c r="BJ81" s="247"/>
      <c r="BK81" s="247"/>
    </row>
    <row r="82" spans="2:63" s="156" customFormat="1" ht="14.4">
      <c r="B82" s="397"/>
      <c r="C82" s="398"/>
      <c r="D82" s="398"/>
      <c r="E82" s="399"/>
      <c r="G82" s="254">
        <f t="shared" si="17"/>
        <v>0</v>
      </c>
      <c r="H82" s="254">
        <f t="shared" si="18"/>
        <v>0</v>
      </c>
      <c r="I82" s="254">
        <f t="shared" si="19"/>
        <v>0</v>
      </c>
      <c r="J82" s="254">
        <f t="shared" si="20"/>
        <v>0</v>
      </c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7"/>
      <c r="AB82" s="247"/>
      <c r="AC82" s="247"/>
      <c r="AD82" s="247"/>
      <c r="AE82" s="247"/>
      <c r="AF82" s="247"/>
      <c r="AG82" s="247"/>
      <c r="AH82" s="247"/>
      <c r="AI82" s="247"/>
      <c r="AJ82" s="247"/>
      <c r="AK82" s="247"/>
      <c r="AL82" s="247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</row>
    <row r="83" spans="2:63" s="156" customFormat="1" ht="14.4">
      <c r="B83" s="397"/>
      <c r="C83" s="398"/>
      <c r="D83" s="398"/>
      <c r="E83" s="399"/>
      <c r="G83" s="254">
        <f t="shared" si="17"/>
        <v>0</v>
      </c>
      <c r="H83" s="254">
        <f t="shared" si="18"/>
        <v>0</v>
      </c>
      <c r="I83" s="254">
        <f t="shared" si="19"/>
        <v>0</v>
      </c>
      <c r="J83" s="254">
        <f t="shared" si="20"/>
        <v>0</v>
      </c>
      <c r="L83" s="247"/>
      <c r="M83" s="247"/>
      <c r="N83" s="247"/>
      <c r="O83" s="247"/>
      <c r="P83" s="247"/>
      <c r="Q83" s="247"/>
      <c r="R83" s="247"/>
      <c r="S83" s="247"/>
      <c r="T83" s="247"/>
      <c r="U83" s="247"/>
      <c r="V83" s="247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47"/>
      <c r="AH83" s="247"/>
      <c r="AI83" s="247"/>
      <c r="AJ83" s="247"/>
      <c r="AK83" s="247"/>
      <c r="AL83" s="247"/>
      <c r="AM83" s="247"/>
      <c r="AN83" s="247"/>
      <c r="AO83" s="247"/>
      <c r="AP83" s="247"/>
      <c r="AQ83" s="247"/>
      <c r="AR83" s="247"/>
      <c r="AS83" s="247"/>
      <c r="AT83" s="247"/>
      <c r="AU83" s="247"/>
      <c r="AV83" s="247"/>
      <c r="AW83" s="247"/>
      <c r="AX83" s="247"/>
      <c r="AY83" s="247"/>
      <c r="AZ83" s="247"/>
      <c r="BA83" s="247"/>
      <c r="BB83" s="247"/>
      <c r="BC83" s="247"/>
      <c r="BD83" s="247"/>
      <c r="BE83" s="247"/>
      <c r="BF83" s="247"/>
      <c r="BG83" s="247"/>
      <c r="BH83" s="247"/>
      <c r="BI83" s="247"/>
      <c r="BJ83" s="247"/>
      <c r="BK83" s="247"/>
    </row>
    <row r="84" spans="2:63" s="156" customFormat="1" ht="14.4">
      <c r="B84" s="397"/>
      <c r="C84" s="398"/>
      <c r="D84" s="398"/>
      <c r="E84" s="399"/>
      <c r="G84" s="254">
        <f t="shared" si="17"/>
        <v>0</v>
      </c>
      <c r="H84" s="254">
        <f t="shared" si="18"/>
        <v>0</v>
      </c>
      <c r="I84" s="254">
        <f t="shared" si="19"/>
        <v>0</v>
      </c>
      <c r="J84" s="254">
        <f t="shared" si="20"/>
        <v>0</v>
      </c>
      <c r="L84" s="247"/>
      <c r="M84" s="247"/>
      <c r="N84" s="247"/>
      <c r="O84" s="247"/>
      <c r="P84" s="247"/>
      <c r="Q84" s="247"/>
      <c r="R84" s="247"/>
      <c r="S84" s="247"/>
      <c r="T84" s="247"/>
      <c r="U84" s="247"/>
      <c r="V84" s="247"/>
      <c r="W84" s="247"/>
      <c r="X84" s="247"/>
      <c r="Y84" s="247"/>
      <c r="Z84" s="247"/>
      <c r="AA84" s="247"/>
      <c r="AB84" s="247"/>
      <c r="AC84" s="247"/>
      <c r="AD84" s="247"/>
      <c r="AE84" s="247"/>
      <c r="AF84" s="247"/>
      <c r="AG84" s="247"/>
      <c r="AH84" s="247"/>
      <c r="AI84" s="247"/>
      <c r="AJ84" s="247"/>
      <c r="AK84" s="247"/>
      <c r="AL84" s="247"/>
      <c r="AM84" s="247"/>
      <c r="AN84" s="247"/>
      <c r="AO84" s="247"/>
      <c r="AP84" s="247"/>
      <c r="AQ84" s="247"/>
      <c r="AR84" s="247"/>
      <c r="AS84" s="247"/>
      <c r="AT84" s="247"/>
      <c r="AU84" s="247"/>
      <c r="AV84" s="247"/>
      <c r="AW84" s="247"/>
      <c r="AX84" s="247"/>
      <c r="AY84" s="247"/>
      <c r="AZ84" s="247"/>
      <c r="BA84" s="247"/>
      <c r="BB84" s="247"/>
      <c r="BC84" s="247"/>
      <c r="BD84" s="247"/>
      <c r="BE84" s="247"/>
      <c r="BF84" s="247"/>
      <c r="BG84" s="247"/>
      <c r="BH84" s="247"/>
      <c r="BI84" s="247"/>
      <c r="BJ84" s="247"/>
      <c r="BK84" s="247"/>
    </row>
    <row r="85" spans="2:63" s="156" customFormat="1" ht="14.4">
      <c r="B85" s="397"/>
      <c r="C85" s="398"/>
      <c r="D85" s="398"/>
      <c r="E85" s="399"/>
      <c r="G85" s="254">
        <f t="shared" si="17"/>
        <v>0</v>
      </c>
      <c r="H85" s="254">
        <f t="shared" si="18"/>
        <v>0</v>
      </c>
      <c r="I85" s="254">
        <f t="shared" si="19"/>
        <v>0</v>
      </c>
      <c r="J85" s="254">
        <f t="shared" si="20"/>
        <v>0</v>
      </c>
      <c r="L85" s="247"/>
      <c r="M85" s="247"/>
      <c r="N85" s="247"/>
      <c r="O85" s="247"/>
      <c r="P85" s="247"/>
      <c r="Q85" s="247"/>
      <c r="R85" s="247"/>
      <c r="S85" s="247"/>
      <c r="T85" s="247"/>
      <c r="U85" s="247"/>
      <c r="V85" s="247"/>
      <c r="W85" s="247"/>
      <c r="X85" s="247"/>
      <c r="Y85" s="247"/>
      <c r="Z85" s="247"/>
      <c r="AA85" s="247"/>
      <c r="AB85" s="247"/>
      <c r="AC85" s="247"/>
      <c r="AD85" s="247"/>
      <c r="AE85" s="247"/>
      <c r="AF85" s="247"/>
      <c r="AG85" s="247"/>
      <c r="AH85" s="247"/>
      <c r="AI85" s="247"/>
      <c r="AJ85" s="247"/>
      <c r="AK85" s="247"/>
      <c r="AL85" s="247"/>
      <c r="AM85" s="247"/>
      <c r="AN85" s="247"/>
      <c r="AO85" s="247"/>
      <c r="AP85" s="247"/>
      <c r="AQ85" s="247"/>
      <c r="AR85" s="247"/>
      <c r="AS85" s="247"/>
      <c r="AT85" s="247"/>
      <c r="AU85" s="247"/>
      <c r="AV85" s="247"/>
      <c r="AW85" s="247"/>
      <c r="AX85" s="247"/>
      <c r="AY85" s="247"/>
      <c r="AZ85" s="247"/>
      <c r="BA85" s="247"/>
      <c r="BB85" s="247"/>
      <c r="BC85" s="247"/>
      <c r="BD85" s="247"/>
      <c r="BE85" s="247"/>
      <c r="BF85" s="247"/>
      <c r="BG85" s="247"/>
      <c r="BH85" s="247"/>
      <c r="BI85" s="247"/>
      <c r="BJ85" s="247"/>
      <c r="BK85" s="247"/>
    </row>
    <row r="86" spans="2:63" s="156" customFormat="1" ht="14.4" thickBot="1"/>
    <row r="87" spans="2:63" s="156" customFormat="1" ht="15" thickBot="1">
      <c r="B87" s="175" t="s">
        <v>86</v>
      </c>
      <c r="C87" s="176"/>
      <c r="D87" s="177"/>
      <c r="E87" s="255">
        <f>SUM(E81:E85)</f>
        <v>0</v>
      </c>
      <c r="G87" s="238">
        <f>G57+G60+G62+G65+G68+G70+G77</f>
        <v>253100</v>
      </c>
      <c r="H87" s="238">
        <f t="shared" ref="H87:J87" si="40">H57+H60+H62+H65+H68+H70+H77</f>
        <v>1158400</v>
      </c>
      <c r="I87" s="238">
        <f t="shared" si="40"/>
        <v>1309100</v>
      </c>
      <c r="J87" s="238">
        <f t="shared" si="40"/>
        <v>1309600</v>
      </c>
      <c r="L87" s="238"/>
      <c r="M87" s="238">
        <f>M57+M60+M62+M65+M68+M70+M77</f>
        <v>0</v>
      </c>
      <c r="N87" s="238">
        <f t="shared" ref="N87:BK87" si="41">N57+N60+N62+N65+N68+N70+N77</f>
        <v>188000</v>
      </c>
      <c r="O87" s="238">
        <f t="shared" si="41"/>
        <v>85100</v>
      </c>
      <c r="P87" s="238">
        <f t="shared" si="41"/>
        <v>0</v>
      </c>
      <c r="Q87" s="238">
        <f t="shared" si="41"/>
        <v>100700</v>
      </c>
      <c r="R87" s="238">
        <f t="shared" si="41"/>
        <v>100700</v>
      </c>
      <c r="S87" s="238">
        <f t="shared" si="41"/>
        <v>125700</v>
      </c>
      <c r="T87" s="238">
        <f t="shared" si="41"/>
        <v>0</v>
      </c>
      <c r="U87" s="238">
        <f t="shared" si="41"/>
        <v>100700</v>
      </c>
      <c r="V87" s="238">
        <f t="shared" si="41"/>
        <v>95700</v>
      </c>
      <c r="W87" s="238">
        <f t="shared" si="41"/>
        <v>100700</v>
      </c>
      <c r="X87" s="238">
        <f t="shared" si="41"/>
        <v>0</v>
      </c>
      <c r="Y87" s="238">
        <f t="shared" si="41"/>
        <v>130700</v>
      </c>
      <c r="Z87" s="238">
        <f t="shared" si="41"/>
        <v>100700</v>
      </c>
      <c r="AA87" s="238">
        <f t="shared" si="41"/>
        <v>95700</v>
      </c>
      <c r="AB87" s="238">
        <f t="shared" si="41"/>
        <v>0</v>
      </c>
      <c r="AC87" s="238">
        <f t="shared" si="41"/>
        <v>100700</v>
      </c>
      <c r="AD87" s="238">
        <f t="shared" si="41"/>
        <v>125700</v>
      </c>
      <c r="AE87" s="238">
        <f t="shared" si="41"/>
        <v>100700</v>
      </c>
      <c r="AF87" s="238">
        <f t="shared" si="41"/>
        <v>0</v>
      </c>
      <c r="AG87" s="238">
        <f t="shared" si="41"/>
        <v>132800</v>
      </c>
      <c r="AH87" s="238">
        <f t="shared" si="41"/>
        <v>133300</v>
      </c>
      <c r="AI87" s="238">
        <f t="shared" si="41"/>
        <v>158300</v>
      </c>
      <c r="AJ87" s="238">
        <f t="shared" si="41"/>
        <v>0</v>
      </c>
      <c r="AK87" s="238">
        <f t="shared" si="41"/>
        <v>133300</v>
      </c>
      <c r="AL87" s="238">
        <f t="shared" si="41"/>
        <v>128300</v>
      </c>
      <c r="AM87" s="238">
        <f t="shared" si="41"/>
        <v>133300</v>
      </c>
      <c r="AN87" s="238">
        <f t="shared" si="41"/>
        <v>0</v>
      </c>
      <c r="AO87" s="238">
        <f t="shared" si="41"/>
        <v>163300</v>
      </c>
      <c r="AP87" s="238">
        <f t="shared" si="41"/>
        <v>133300</v>
      </c>
      <c r="AQ87" s="238">
        <f t="shared" si="41"/>
        <v>128300</v>
      </c>
      <c r="AR87" s="238">
        <f t="shared" si="41"/>
        <v>0</v>
      </c>
      <c r="AS87" s="238">
        <f t="shared" si="41"/>
        <v>133300</v>
      </c>
      <c r="AT87" s="238">
        <f t="shared" si="41"/>
        <v>158300</v>
      </c>
      <c r="AU87" s="238">
        <f t="shared" si="41"/>
        <v>133300</v>
      </c>
      <c r="AV87" s="238">
        <f t="shared" si="41"/>
        <v>0</v>
      </c>
      <c r="AW87" s="238">
        <f t="shared" si="41"/>
        <v>133300</v>
      </c>
      <c r="AX87" s="238">
        <f t="shared" si="41"/>
        <v>133300</v>
      </c>
      <c r="AY87" s="238">
        <f t="shared" si="41"/>
        <v>158300</v>
      </c>
      <c r="AZ87" s="238">
        <f t="shared" si="41"/>
        <v>0</v>
      </c>
      <c r="BA87" s="238">
        <f t="shared" si="41"/>
        <v>133300</v>
      </c>
      <c r="BB87" s="238">
        <f t="shared" si="41"/>
        <v>128300</v>
      </c>
      <c r="BC87" s="238">
        <f t="shared" si="41"/>
        <v>133300</v>
      </c>
      <c r="BD87" s="238">
        <f t="shared" si="41"/>
        <v>0</v>
      </c>
      <c r="BE87" s="238">
        <f t="shared" si="41"/>
        <v>163300</v>
      </c>
      <c r="BF87" s="238">
        <f t="shared" si="41"/>
        <v>133300</v>
      </c>
      <c r="BG87" s="238">
        <f t="shared" si="41"/>
        <v>128300</v>
      </c>
      <c r="BH87" s="238">
        <f t="shared" si="41"/>
        <v>0</v>
      </c>
      <c r="BI87" s="238">
        <f t="shared" si="41"/>
        <v>133300</v>
      </c>
      <c r="BJ87" s="238">
        <f t="shared" si="41"/>
        <v>158300</v>
      </c>
      <c r="BK87" s="238">
        <f t="shared" si="41"/>
        <v>133300</v>
      </c>
    </row>
    <row r="88" spans="2:63" s="156" customFormat="1"/>
    <row r="89" spans="2:63" s="156" customFormat="1" ht="14.4">
      <c r="B89" s="276" t="s">
        <v>121</v>
      </c>
      <c r="C89" s="276"/>
      <c r="D89" s="276"/>
      <c r="E89" s="276"/>
      <c r="G89" s="235" t="s">
        <v>174</v>
      </c>
      <c r="H89" s="235"/>
      <c r="I89" s="235"/>
      <c r="J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</row>
    <row r="90" spans="2:63" s="156" customFormat="1"/>
    <row r="91" spans="2:63" s="156" customFormat="1" ht="14.4">
      <c r="B91" s="408" t="s">
        <v>121</v>
      </c>
      <c r="C91" s="409"/>
      <c r="D91" s="409"/>
      <c r="E91" s="410"/>
      <c r="G91" s="179" t="s">
        <v>175</v>
      </c>
      <c r="H91" s="179" t="s">
        <v>176</v>
      </c>
      <c r="I91" s="179" t="s">
        <v>177</v>
      </c>
      <c r="J91" s="179" t="s">
        <v>396</v>
      </c>
      <c r="L91" s="236"/>
      <c r="M91" s="236">
        <v>45931</v>
      </c>
      <c r="N91" s="236">
        <v>45962</v>
      </c>
      <c r="O91" s="236">
        <v>45992</v>
      </c>
      <c r="P91" s="236"/>
      <c r="Q91" s="236">
        <v>46023</v>
      </c>
      <c r="R91" s="236">
        <v>46054</v>
      </c>
      <c r="S91" s="236">
        <v>46082</v>
      </c>
      <c r="T91" s="236"/>
      <c r="U91" s="236">
        <v>46113</v>
      </c>
      <c r="V91" s="236">
        <v>46143</v>
      </c>
      <c r="W91" s="236">
        <v>46174</v>
      </c>
      <c r="X91" s="236"/>
      <c r="Y91" s="236">
        <v>46204</v>
      </c>
      <c r="Z91" s="236">
        <v>46235</v>
      </c>
      <c r="AA91" s="236">
        <v>46266</v>
      </c>
      <c r="AB91" s="236"/>
      <c r="AC91" s="236">
        <v>46296</v>
      </c>
      <c r="AD91" s="236">
        <v>46327</v>
      </c>
      <c r="AE91" s="236">
        <v>46357</v>
      </c>
      <c r="AF91" s="236"/>
      <c r="AG91" s="236">
        <v>46388</v>
      </c>
      <c r="AH91" s="236">
        <v>46419</v>
      </c>
      <c r="AI91" s="236">
        <v>46447</v>
      </c>
      <c r="AJ91" s="236"/>
      <c r="AK91" s="236">
        <v>46478</v>
      </c>
      <c r="AL91" s="236">
        <v>46508</v>
      </c>
      <c r="AM91" s="236">
        <v>46539</v>
      </c>
      <c r="AN91" s="236"/>
      <c r="AO91" s="236">
        <v>46569</v>
      </c>
      <c r="AP91" s="236">
        <v>46600</v>
      </c>
      <c r="AQ91" s="236">
        <v>46631</v>
      </c>
      <c r="AR91" s="236"/>
      <c r="AS91" s="236">
        <v>46661</v>
      </c>
      <c r="AT91" s="236">
        <v>46692</v>
      </c>
      <c r="AU91" s="236">
        <v>46722</v>
      </c>
      <c r="AV91" s="236"/>
      <c r="AW91" s="236">
        <v>46753</v>
      </c>
      <c r="AX91" s="236">
        <v>46784</v>
      </c>
      <c r="AY91" s="236">
        <v>46813</v>
      </c>
      <c r="AZ91" s="236"/>
      <c r="BA91" s="236">
        <v>46844</v>
      </c>
      <c r="BB91" s="236">
        <v>46874</v>
      </c>
      <c r="BC91" s="236">
        <v>46905</v>
      </c>
      <c r="BD91" s="236"/>
      <c r="BE91" s="236">
        <v>46935</v>
      </c>
      <c r="BF91" s="236">
        <v>46966</v>
      </c>
      <c r="BG91" s="236">
        <v>46997</v>
      </c>
      <c r="BH91" s="236"/>
      <c r="BI91" s="236">
        <v>47027</v>
      </c>
      <c r="BJ91" s="236">
        <v>47058</v>
      </c>
      <c r="BK91" s="236">
        <v>47088</v>
      </c>
    </row>
    <row r="92" spans="2:63" s="156" customFormat="1" ht="14.4">
      <c r="B92" s="411" t="s">
        <v>122</v>
      </c>
      <c r="C92" s="412"/>
      <c r="D92" s="412"/>
      <c r="E92" s="413"/>
      <c r="G92" s="254">
        <f t="shared" ref="G92:G99" si="42">SUM(L92:O92)</f>
        <v>4000</v>
      </c>
      <c r="H92" s="254">
        <f t="shared" ref="H92:H99" si="43">SUM(Q92:AE92)</f>
        <v>4000</v>
      </c>
      <c r="I92" s="254">
        <f t="shared" ref="I92:I99" si="44">SUM(AG92:AU92)</f>
        <v>4000</v>
      </c>
      <c r="J92" s="254">
        <f>SUM(AW92:BK92)</f>
        <v>0</v>
      </c>
      <c r="L92" s="247"/>
      <c r="M92" s="247"/>
      <c r="N92" s="247"/>
      <c r="O92" s="247">
        <f>2*2000</f>
        <v>4000</v>
      </c>
      <c r="P92" s="247"/>
      <c r="Q92" s="247">
        <f>2*2000</f>
        <v>4000</v>
      </c>
      <c r="R92" s="247"/>
      <c r="S92" s="247"/>
      <c r="T92" s="247"/>
      <c r="U92" s="247"/>
      <c r="V92" s="247"/>
      <c r="W92" s="247"/>
      <c r="X92" s="247"/>
      <c r="Y92" s="247"/>
      <c r="Z92" s="247"/>
      <c r="AA92" s="247"/>
      <c r="AB92" s="247"/>
      <c r="AC92" s="247"/>
      <c r="AD92" s="247"/>
      <c r="AE92" s="247"/>
      <c r="AF92" s="247"/>
      <c r="AG92" s="247">
        <f>2*2000</f>
        <v>4000</v>
      </c>
      <c r="AH92" s="247"/>
      <c r="AI92" s="247"/>
      <c r="AJ92" s="247"/>
      <c r="AK92" s="247"/>
      <c r="AL92" s="247"/>
      <c r="AM92" s="247"/>
      <c r="AN92" s="247"/>
      <c r="AO92" s="247"/>
      <c r="AP92" s="247"/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7"/>
      <c r="BI92" s="247"/>
      <c r="BJ92" s="247"/>
      <c r="BK92" s="247"/>
    </row>
    <row r="93" spans="2:63" s="156" customFormat="1" ht="14.4">
      <c r="B93" s="411"/>
      <c r="C93" s="412"/>
      <c r="D93" s="412"/>
      <c r="E93" s="413"/>
      <c r="G93" s="254">
        <f t="shared" si="42"/>
        <v>0</v>
      </c>
      <c r="H93" s="254">
        <f t="shared" si="43"/>
        <v>0</v>
      </c>
      <c r="I93" s="254">
        <f t="shared" si="44"/>
        <v>0</v>
      </c>
      <c r="J93" s="254">
        <f t="shared" ref="J93:J99" si="45">SUM(AW93:BK93)</f>
        <v>0</v>
      </c>
      <c r="L93" s="247"/>
      <c r="M93" s="247"/>
      <c r="N93" s="247"/>
      <c r="O93" s="247"/>
      <c r="P93" s="247"/>
      <c r="Q93" s="247"/>
      <c r="R93" s="247"/>
      <c r="S93" s="247"/>
      <c r="T93" s="247"/>
      <c r="U93" s="247"/>
      <c r="V93" s="247"/>
      <c r="W93" s="247"/>
      <c r="X93" s="247"/>
      <c r="Y93" s="247"/>
      <c r="Z93" s="247"/>
      <c r="AA93" s="247"/>
      <c r="AB93" s="247"/>
      <c r="AC93" s="247"/>
      <c r="AD93" s="247"/>
      <c r="AE93" s="247"/>
      <c r="AF93" s="247"/>
      <c r="AG93" s="247"/>
      <c r="AH93" s="247"/>
      <c r="AI93" s="247"/>
      <c r="AJ93" s="247"/>
      <c r="AK93" s="247"/>
      <c r="AL93" s="247"/>
      <c r="AM93" s="247"/>
      <c r="AN93" s="247"/>
      <c r="AO93" s="247"/>
      <c r="AP93" s="247"/>
      <c r="AQ93" s="247"/>
      <c r="AR93" s="247"/>
      <c r="AS93" s="247"/>
      <c r="AT93" s="247"/>
      <c r="AU93" s="247"/>
      <c r="AV93" s="247"/>
      <c r="AW93" s="247"/>
      <c r="AX93" s="247"/>
      <c r="AY93" s="247"/>
      <c r="AZ93" s="247"/>
      <c r="BA93" s="247"/>
      <c r="BB93" s="247"/>
      <c r="BC93" s="247"/>
      <c r="BD93" s="247"/>
      <c r="BE93" s="247"/>
      <c r="BF93" s="247"/>
      <c r="BG93" s="247"/>
      <c r="BH93" s="247"/>
      <c r="BI93" s="247"/>
      <c r="BJ93" s="247"/>
      <c r="BK93" s="247"/>
    </row>
    <row r="94" spans="2:63" s="156" customFormat="1" ht="14.4">
      <c r="B94" s="411"/>
      <c r="C94" s="412"/>
      <c r="D94" s="412"/>
      <c r="E94" s="413"/>
      <c r="G94" s="254">
        <f t="shared" si="42"/>
        <v>0</v>
      </c>
      <c r="H94" s="254">
        <f t="shared" si="43"/>
        <v>0</v>
      </c>
      <c r="I94" s="254">
        <f t="shared" si="44"/>
        <v>0</v>
      </c>
      <c r="J94" s="254">
        <f t="shared" si="45"/>
        <v>0</v>
      </c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</row>
    <row r="95" spans="2:63" s="156" customFormat="1" ht="14.4">
      <c r="B95" s="397"/>
      <c r="C95" s="398"/>
      <c r="D95" s="398"/>
      <c r="E95" s="399"/>
      <c r="G95" s="254">
        <f t="shared" si="42"/>
        <v>0</v>
      </c>
      <c r="H95" s="254">
        <f t="shared" si="43"/>
        <v>0</v>
      </c>
      <c r="I95" s="254">
        <f t="shared" si="44"/>
        <v>0</v>
      </c>
      <c r="J95" s="254">
        <f t="shared" si="45"/>
        <v>0</v>
      </c>
      <c r="L95" s="247"/>
      <c r="M95" s="247"/>
      <c r="N95" s="247"/>
      <c r="O95" s="247"/>
      <c r="P95" s="247"/>
      <c r="Q95" s="247"/>
      <c r="R95" s="247"/>
      <c r="S95" s="247"/>
      <c r="T95" s="247"/>
      <c r="U95" s="247"/>
      <c r="V95" s="247"/>
      <c r="W95" s="247"/>
      <c r="X95" s="247"/>
      <c r="Y95" s="247"/>
      <c r="Z95" s="247"/>
      <c r="AA95" s="247"/>
      <c r="AB95" s="247"/>
      <c r="AC95" s="247"/>
      <c r="AD95" s="247"/>
      <c r="AE95" s="247"/>
      <c r="AF95" s="247"/>
      <c r="AG95" s="247"/>
      <c r="AH95" s="247"/>
      <c r="AI95" s="247"/>
      <c r="AJ95" s="247"/>
      <c r="AK95" s="247"/>
      <c r="AL95" s="247"/>
      <c r="AM95" s="247"/>
      <c r="AN95" s="247"/>
      <c r="AO95" s="247"/>
      <c r="AP95" s="247"/>
      <c r="AQ95" s="247"/>
      <c r="AR95" s="247"/>
      <c r="AS95" s="247"/>
      <c r="AT95" s="247"/>
      <c r="AU95" s="247"/>
      <c r="AV95" s="247"/>
      <c r="AW95" s="247"/>
      <c r="AX95" s="247"/>
      <c r="AY95" s="247"/>
      <c r="AZ95" s="247"/>
      <c r="BA95" s="247"/>
      <c r="BB95" s="247"/>
      <c r="BC95" s="247"/>
      <c r="BD95" s="247"/>
      <c r="BE95" s="247"/>
      <c r="BF95" s="247"/>
      <c r="BG95" s="247"/>
      <c r="BH95" s="247"/>
      <c r="BI95" s="247"/>
      <c r="BJ95" s="247"/>
      <c r="BK95" s="247"/>
    </row>
    <row r="96" spans="2:63" s="156" customFormat="1" ht="14.4">
      <c r="B96" s="397"/>
      <c r="C96" s="398"/>
      <c r="D96" s="398"/>
      <c r="E96" s="399"/>
      <c r="G96" s="254">
        <f t="shared" si="42"/>
        <v>0</v>
      </c>
      <c r="H96" s="254">
        <f t="shared" si="43"/>
        <v>0</v>
      </c>
      <c r="I96" s="254">
        <f t="shared" si="44"/>
        <v>0</v>
      </c>
      <c r="J96" s="254">
        <f t="shared" si="45"/>
        <v>0</v>
      </c>
      <c r="L96" s="247"/>
      <c r="M96" s="247"/>
      <c r="N96" s="247"/>
      <c r="O96" s="247"/>
      <c r="P96" s="247"/>
      <c r="Q96" s="247"/>
      <c r="R96" s="247"/>
      <c r="S96" s="247"/>
      <c r="T96" s="247"/>
      <c r="U96" s="247"/>
      <c r="V96" s="247"/>
      <c r="W96" s="247"/>
      <c r="X96" s="247"/>
      <c r="Y96" s="247"/>
      <c r="Z96" s="247"/>
      <c r="AA96" s="247"/>
      <c r="AB96" s="247"/>
      <c r="AC96" s="247"/>
      <c r="AD96" s="247"/>
      <c r="AE96" s="247"/>
      <c r="AF96" s="247"/>
      <c r="AG96" s="247"/>
      <c r="AH96" s="247"/>
      <c r="AI96" s="247"/>
      <c r="AJ96" s="247"/>
      <c r="AK96" s="247"/>
      <c r="AL96" s="247"/>
      <c r="AM96" s="247"/>
      <c r="AN96" s="247"/>
      <c r="AO96" s="247"/>
      <c r="AP96" s="247"/>
      <c r="AQ96" s="247"/>
      <c r="AR96" s="247"/>
      <c r="AS96" s="247"/>
      <c r="AT96" s="247"/>
      <c r="AU96" s="247"/>
      <c r="AV96" s="247"/>
      <c r="AW96" s="247"/>
      <c r="AX96" s="247"/>
      <c r="AY96" s="247"/>
      <c r="AZ96" s="247"/>
      <c r="BA96" s="247"/>
      <c r="BB96" s="247"/>
      <c r="BC96" s="247"/>
      <c r="BD96" s="247"/>
      <c r="BE96" s="247"/>
      <c r="BF96" s="247"/>
      <c r="BG96" s="247"/>
      <c r="BH96" s="247"/>
      <c r="BI96" s="247"/>
      <c r="BJ96" s="247"/>
      <c r="BK96" s="247"/>
    </row>
    <row r="97" spans="2:63" s="156" customFormat="1" ht="14.4">
      <c r="B97" s="397"/>
      <c r="C97" s="398"/>
      <c r="D97" s="398"/>
      <c r="E97" s="399"/>
      <c r="G97" s="254">
        <f t="shared" si="42"/>
        <v>0</v>
      </c>
      <c r="H97" s="254">
        <f t="shared" si="43"/>
        <v>0</v>
      </c>
      <c r="I97" s="254">
        <f t="shared" si="44"/>
        <v>0</v>
      </c>
      <c r="J97" s="254">
        <f t="shared" si="45"/>
        <v>0</v>
      </c>
      <c r="L97" s="247"/>
      <c r="M97" s="247"/>
      <c r="N97" s="247"/>
      <c r="O97" s="247"/>
      <c r="P97" s="247"/>
      <c r="Q97" s="247"/>
      <c r="R97" s="247"/>
      <c r="S97" s="247"/>
      <c r="T97" s="247"/>
      <c r="U97" s="247"/>
      <c r="V97" s="247"/>
      <c r="W97" s="247"/>
      <c r="X97" s="247"/>
      <c r="Y97" s="247"/>
      <c r="Z97" s="247"/>
      <c r="AA97" s="247"/>
      <c r="AB97" s="247"/>
      <c r="AC97" s="247"/>
      <c r="AD97" s="247"/>
      <c r="AE97" s="247"/>
      <c r="AF97" s="247"/>
      <c r="AG97" s="247"/>
      <c r="AH97" s="247"/>
      <c r="AI97" s="247"/>
      <c r="AJ97" s="247"/>
      <c r="AK97" s="247"/>
      <c r="AL97" s="247"/>
      <c r="AM97" s="247"/>
      <c r="AN97" s="247"/>
      <c r="AO97" s="247"/>
      <c r="AP97" s="247"/>
      <c r="AQ97" s="247"/>
      <c r="AR97" s="247"/>
      <c r="AS97" s="247"/>
      <c r="AT97" s="247"/>
      <c r="AU97" s="247"/>
      <c r="AV97" s="247"/>
      <c r="AW97" s="247"/>
      <c r="AX97" s="247"/>
      <c r="AY97" s="247"/>
      <c r="AZ97" s="247"/>
      <c r="BA97" s="247"/>
      <c r="BB97" s="247"/>
      <c r="BC97" s="247"/>
      <c r="BD97" s="247"/>
      <c r="BE97" s="247"/>
      <c r="BF97" s="247"/>
      <c r="BG97" s="247"/>
      <c r="BH97" s="247"/>
      <c r="BI97" s="247"/>
      <c r="BJ97" s="247"/>
      <c r="BK97" s="247"/>
    </row>
    <row r="98" spans="2:63" s="156" customFormat="1" ht="14.4">
      <c r="B98" s="397"/>
      <c r="C98" s="398"/>
      <c r="D98" s="398"/>
      <c r="E98" s="399"/>
      <c r="G98" s="254">
        <f t="shared" si="42"/>
        <v>0</v>
      </c>
      <c r="H98" s="254">
        <f t="shared" si="43"/>
        <v>0</v>
      </c>
      <c r="I98" s="254">
        <f t="shared" si="44"/>
        <v>0</v>
      </c>
      <c r="J98" s="254">
        <f t="shared" si="45"/>
        <v>0</v>
      </c>
      <c r="L98" s="247"/>
      <c r="M98" s="247"/>
      <c r="N98" s="247"/>
      <c r="O98" s="247"/>
      <c r="P98" s="247"/>
      <c r="Q98" s="247"/>
      <c r="R98" s="247"/>
      <c r="S98" s="247"/>
      <c r="T98" s="247"/>
      <c r="U98" s="247"/>
      <c r="V98" s="247"/>
      <c r="W98" s="247"/>
      <c r="X98" s="247"/>
      <c r="Y98" s="247"/>
      <c r="Z98" s="247"/>
      <c r="AA98" s="247"/>
      <c r="AB98" s="247"/>
      <c r="AC98" s="247"/>
      <c r="AD98" s="247"/>
      <c r="AE98" s="247"/>
      <c r="AF98" s="247"/>
      <c r="AG98" s="247"/>
      <c r="AH98" s="247"/>
      <c r="AI98" s="247"/>
      <c r="AJ98" s="247"/>
      <c r="AK98" s="247"/>
      <c r="AL98" s="247"/>
      <c r="AM98" s="247"/>
      <c r="AN98" s="247"/>
      <c r="AO98" s="247"/>
      <c r="AP98" s="247"/>
      <c r="AQ98" s="247"/>
      <c r="AR98" s="247"/>
      <c r="AS98" s="247"/>
      <c r="AT98" s="247"/>
      <c r="AU98" s="247"/>
      <c r="AV98" s="247"/>
      <c r="AW98" s="247"/>
      <c r="AX98" s="247"/>
      <c r="AY98" s="247"/>
      <c r="AZ98" s="247"/>
      <c r="BA98" s="247"/>
      <c r="BB98" s="247"/>
      <c r="BC98" s="247"/>
      <c r="BD98" s="247"/>
      <c r="BE98" s="247"/>
      <c r="BF98" s="247"/>
      <c r="BG98" s="247"/>
      <c r="BH98" s="247"/>
      <c r="BI98" s="247"/>
      <c r="BJ98" s="247"/>
      <c r="BK98" s="247"/>
    </row>
    <row r="99" spans="2:63" s="156" customFormat="1" ht="14.4">
      <c r="B99" s="397"/>
      <c r="C99" s="398"/>
      <c r="D99" s="398"/>
      <c r="E99" s="399"/>
      <c r="G99" s="254">
        <f t="shared" si="42"/>
        <v>0</v>
      </c>
      <c r="H99" s="254">
        <f t="shared" si="43"/>
        <v>0</v>
      </c>
      <c r="I99" s="254">
        <f t="shared" si="44"/>
        <v>0</v>
      </c>
      <c r="J99" s="254">
        <f t="shared" si="45"/>
        <v>0</v>
      </c>
      <c r="L99" s="247"/>
      <c r="M99" s="247"/>
      <c r="N99" s="247"/>
      <c r="O99" s="247"/>
      <c r="P99" s="247"/>
      <c r="Q99" s="247"/>
      <c r="R99" s="247"/>
      <c r="S99" s="247"/>
      <c r="T99" s="247"/>
      <c r="U99" s="247"/>
      <c r="V99" s="247"/>
      <c r="W99" s="247"/>
      <c r="X99" s="247"/>
      <c r="Y99" s="247"/>
      <c r="Z99" s="247"/>
      <c r="AA99" s="247"/>
      <c r="AB99" s="247"/>
      <c r="AC99" s="247"/>
      <c r="AD99" s="247"/>
      <c r="AE99" s="247"/>
      <c r="AF99" s="247"/>
      <c r="AG99" s="247"/>
      <c r="AH99" s="247"/>
      <c r="AI99" s="247"/>
      <c r="AJ99" s="247"/>
      <c r="AK99" s="247"/>
      <c r="AL99" s="247"/>
      <c r="AM99" s="247"/>
      <c r="AN99" s="247"/>
      <c r="AO99" s="247"/>
      <c r="AP99" s="247"/>
      <c r="AQ99" s="247"/>
      <c r="AR99" s="247"/>
      <c r="AS99" s="247"/>
      <c r="AT99" s="247"/>
      <c r="AU99" s="247"/>
      <c r="AV99" s="247"/>
      <c r="AW99" s="247"/>
      <c r="AX99" s="247"/>
      <c r="AY99" s="247"/>
      <c r="AZ99" s="247"/>
      <c r="BA99" s="247"/>
      <c r="BB99" s="247"/>
      <c r="BC99" s="247"/>
      <c r="BD99" s="247"/>
      <c r="BE99" s="247"/>
      <c r="BF99" s="247"/>
      <c r="BG99" s="247"/>
      <c r="BH99" s="247"/>
      <c r="BI99" s="247"/>
      <c r="BJ99" s="247"/>
      <c r="BK99" s="247"/>
    </row>
    <row r="100" spans="2:63" s="156" customFormat="1" ht="14.4" thickBot="1"/>
    <row r="101" spans="2:63" s="156" customFormat="1" ht="15" thickBot="1">
      <c r="B101" s="175" t="s">
        <v>86</v>
      </c>
      <c r="C101" s="176"/>
      <c r="D101" s="177"/>
      <c r="E101" s="255">
        <f>SUM(E95:E99)</f>
        <v>0</v>
      </c>
      <c r="G101" s="238">
        <f>SUM(G92:G99)</f>
        <v>4000</v>
      </c>
      <c r="H101" s="238">
        <f>SUM(H92:H99)</f>
        <v>4000</v>
      </c>
      <c r="I101" s="238">
        <f>SUM(I92:I99)</f>
        <v>4000</v>
      </c>
      <c r="J101" s="238">
        <f>SUM(J92:J99)</f>
        <v>0</v>
      </c>
      <c r="L101" s="238"/>
      <c r="M101" s="238">
        <f t="shared" ref="M101:BK101" si="46">SUM(M92:M99)</f>
        <v>0</v>
      </c>
      <c r="N101" s="238">
        <f t="shared" si="46"/>
        <v>0</v>
      </c>
      <c r="O101" s="238">
        <f t="shared" si="46"/>
        <v>4000</v>
      </c>
      <c r="P101" s="238"/>
      <c r="Q101" s="238">
        <f t="shared" si="46"/>
        <v>4000</v>
      </c>
      <c r="R101" s="238">
        <f t="shared" si="46"/>
        <v>0</v>
      </c>
      <c r="S101" s="238">
        <f t="shared" si="46"/>
        <v>0</v>
      </c>
      <c r="T101" s="238"/>
      <c r="U101" s="238">
        <f t="shared" si="46"/>
        <v>0</v>
      </c>
      <c r="V101" s="238">
        <f t="shared" si="46"/>
        <v>0</v>
      </c>
      <c r="W101" s="238">
        <f t="shared" si="46"/>
        <v>0</v>
      </c>
      <c r="X101" s="238"/>
      <c r="Y101" s="238">
        <f t="shared" si="46"/>
        <v>0</v>
      </c>
      <c r="Z101" s="238">
        <f t="shared" si="46"/>
        <v>0</v>
      </c>
      <c r="AA101" s="238">
        <f t="shared" si="46"/>
        <v>0</v>
      </c>
      <c r="AB101" s="238"/>
      <c r="AC101" s="238">
        <f t="shared" si="46"/>
        <v>0</v>
      </c>
      <c r="AD101" s="238">
        <f t="shared" si="46"/>
        <v>0</v>
      </c>
      <c r="AE101" s="238">
        <f t="shared" si="46"/>
        <v>0</v>
      </c>
      <c r="AF101" s="238"/>
      <c r="AG101" s="238">
        <f t="shared" si="46"/>
        <v>4000</v>
      </c>
      <c r="AH101" s="238">
        <f t="shared" si="46"/>
        <v>0</v>
      </c>
      <c r="AI101" s="238">
        <f t="shared" si="46"/>
        <v>0</v>
      </c>
      <c r="AJ101" s="238"/>
      <c r="AK101" s="238">
        <f t="shared" si="46"/>
        <v>0</v>
      </c>
      <c r="AL101" s="238">
        <f t="shared" si="46"/>
        <v>0</v>
      </c>
      <c r="AM101" s="238">
        <f t="shared" si="46"/>
        <v>0</v>
      </c>
      <c r="AN101" s="238"/>
      <c r="AO101" s="238">
        <f t="shared" si="46"/>
        <v>0</v>
      </c>
      <c r="AP101" s="238">
        <f t="shared" si="46"/>
        <v>0</v>
      </c>
      <c r="AQ101" s="238">
        <f t="shared" si="46"/>
        <v>0</v>
      </c>
      <c r="AR101" s="238"/>
      <c r="AS101" s="238">
        <f t="shared" si="46"/>
        <v>0</v>
      </c>
      <c r="AT101" s="238">
        <f t="shared" si="46"/>
        <v>0</v>
      </c>
      <c r="AU101" s="238">
        <f t="shared" si="46"/>
        <v>0</v>
      </c>
      <c r="AV101" s="238"/>
      <c r="AW101" s="238">
        <f t="shared" si="46"/>
        <v>0</v>
      </c>
      <c r="AX101" s="238">
        <f t="shared" si="46"/>
        <v>0</v>
      </c>
      <c r="AY101" s="238">
        <f t="shared" si="46"/>
        <v>0</v>
      </c>
      <c r="AZ101" s="238"/>
      <c r="BA101" s="238">
        <f t="shared" si="46"/>
        <v>0</v>
      </c>
      <c r="BB101" s="238">
        <f t="shared" si="46"/>
        <v>0</v>
      </c>
      <c r="BC101" s="238">
        <f t="shared" si="46"/>
        <v>0</v>
      </c>
      <c r="BD101" s="238"/>
      <c r="BE101" s="238">
        <f t="shared" si="46"/>
        <v>0</v>
      </c>
      <c r="BF101" s="238">
        <f t="shared" si="46"/>
        <v>0</v>
      </c>
      <c r="BG101" s="238">
        <f t="shared" si="46"/>
        <v>0</v>
      </c>
      <c r="BH101" s="238"/>
      <c r="BI101" s="238">
        <f t="shared" si="46"/>
        <v>0</v>
      </c>
      <c r="BJ101" s="238">
        <f t="shared" si="46"/>
        <v>0</v>
      </c>
      <c r="BK101" s="238">
        <f t="shared" si="46"/>
        <v>0</v>
      </c>
    </row>
    <row r="102" spans="2:63" s="156" customFormat="1"/>
    <row r="103" spans="2:63" s="156" customFormat="1"/>
    <row r="104" spans="2:63" s="156" customFormat="1"/>
    <row r="105" spans="2:63" s="156" customFormat="1"/>
    <row r="106" spans="2:63" s="156" customFormat="1"/>
    <row r="107" spans="2:63" s="156" customFormat="1"/>
    <row r="108" spans="2:63" s="156" customFormat="1"/>
    <row r="109" spans="2:63" s="156" customFormat="1"/>
    <row r="110" spans="2:63" s="156" customFormat="1"/>
    <row r="111" spans="2:63" s="156" customFormat="1"/>
    <row r="112" spans="2:63" s="156" customFormat="1"/>
    <row r="113" s="156" customFormat="1"/>
    <row r="114" s="156" customFormat="1"/>
    <row r="115" s="156" customFormat="1"/>
    <row r="116" s="156" customFormat="1"/>
    <row r="117" s="156" customFormat="1"/>
    <row r="118" s="156" customFormat="1"/>
    <row r="119" s="156" customFormat="1"/>
    <row r="120" s="156" customFormat="1"/>
    <row r="121" s="156" customFormat="1"/>
    <row r="122" s="156" customFormat="1"/>
    <row r="123" s="156" customFormat="1"/>
    <row r="124" s="156" customFormat="1"/>
    <row r="125" s="156" customFormat="1"/>
    <row r="126" s="156" customFormat="1"/>
    <row r="127" s="156" customFormat="1"/>
    <row r="128" s="156" customFormat="1"/>
    <row r="129" s="156" customFormat="1"/>
    <row r="130" s="156" customFormat="1"/>
    <row r="131" s="156" customFormat="1"/>
    <row r="132" s="156" customFormat="1"/>
    <row r="133" s="156" customFormat="1"/>
    <row r="134" s="156" customFormat="1"/>
    <row r="135" s="156" customFormat="1"/>
    <row r="136" s="156" customFormat="1"/>
    <row r="137" s="156" customFormat="1"/>
    <row r="138" s="156" customFormat="1"/>
    <row r="139" s="156" customFormat="1"/>
    <row r="140" s="156" customFormat="1"/>
    <row r="141" s="156" customFormat="1"/>
    <row r="142" s="156" customFormat="1"/>
    <row r="143" s="156" customFormat="1"/>
    <row r="144" s="156" customFormat="1"/>
    <row r="145" s="156" customFormat="1"/>
    <row r="146" s="156" customFormat="1"/>
    <row r="147" s="156" customFormat="1"/>
    <row r="148" s="156" customFormat="1"/>
    <row r="149" s="156" customFormat="1"/>
    <row r="150" s="156" customFormat="1"/>
    <row r="151" s="156" customFormat="1"/>
    <row r="152" s="156" customFormat="1"/>
    <row r="153" s="156" customFormat="1"/>
    <row r="154" s="156" customFormat="1"/>
    <row r="155" s="156" customFormat="1"/>
    <row r="156" s="156" customFormat="1"/>
    <row r="157" s="156" customFormat="1"/>
    <row r="158" s="156" customFormat="1"/>
    <row r="159" s="156" customFormat="1"/>
    <row r="160" s="156" customFormat="1"/>
    <row r="161" s="156" customFormat="1"/>
    <row r="162" s="156" customFormat="1"/>
    <row r="163" s="156" customFormat="1"/>
    <row r="164" s="156" customFormat="1"/>
    <row r="165" s="156" customFormat="1"/>
    <row r="166" s="156" customFormat="1"/>
    <row r="167" s="156" customFormat="1"/>
    <row r="168" s="156" customFormat="1"/>
    <row r="169" s="156" customFormat="1"/>
    <row r="170" s="156" customFormat="1"/>
    <row r="171" s="156" customFormat="1"/>
    <row r="172" s="156" customFormat="1"/>
    <row r="173" s="156" customFormat="1"/>
    <row r="174" s="156" customFormat="1"/>
    <row r="175" s="156" customFormat="1"/>
    <row r="176" s="156" customFormat="1"/>
    <row r="177" s="156" customFormat="1"/>
    <row r="178" s="156" customFormat="1"/>
    <row r="179" s="156" customFormat="1"/>
    <row r="180" s="156" customFormat="1"/>
    <row r="181" s="156" customFormat="1"/>
    <row r="182" s="156" customFormat="1"/>
    <row r="183" s="156" customFormat="1"/>
    <row r="184" s="156" customFormat="1"/>
    <row r="185" s="156" customFormat="1"/>
    <row r="186" s="156" customFormat="1"/>
    <row r="187" s="156" customFormat="1"/>
    <row r="188" s="156" customFormat="1"/>
    <row r="189" s="156" customFormat="1"/>
    <row r="190" s="156" customFormat="1"/>
    <row r="191" s="156" customFormat="1"/>
    <row r="192" s="156" customFormat="1"/>
    <row r="193" s="156" customFormat="1"/>
    <row r="194" s="156" customFormat="1"/>
    <row r="195" s="156" customFormat="1"/>
    <row r="196" s="156" customFormat="1"/>
    <row r="197" s="156" customFormat="1"/>
    <row r="198" s="156" customFormat="1"/>
    <row r="199" s="156" customFormat="1"/>
    <row r="200" s="156" customFormat="1"/>
    <row r="201" s="156" customFormat="1"/>
    <row r="202" s="156" customFormat="1"/>
    <row r="203" s="156" customFormat="1"/>
  </sheetData>
  <mergeCells count="60">
    <mergeCell ref="B96:E96"/>
    <mergeCell ref="B97:E97"/>
    <mergeCell ref="B98:E98"/>
    <mergeCell ref="B99:E99"/>
    <mergeCell ref="B92:E92"/>
    <mergeCell ref="B93:E93"/>
    <mergeCell ref="B94:E94"/>
    <mergeCell ref="B95:E95"/>
    <mergeCell ref="B91:E91"/>
    <mergeCell ref="B82:E82"/>
    <mergeCell ref="B83:E83"/>
    <mergeCell ref="B84:E84"/>
    <mergeCell ref="B85:E85"/>
    <mergeCell ref="B81:E81"/>
    <mergeCell ref="B70:E70"/>
    <mergeCell ref="B71:E71"/>
    <mergeCell ref="B72:E72"/>
    <mergeCell ref="B73:E73"/>
    <mergeCell ref="B74:E74"/>
    <mergeCell ref="B75:E75"/>
    <mergeCell ref="B76:E76"/>
    <mergeCell ref="B77:E77"/>
    <mergeCell ref="B78:E78"/>
    <mergeCell ref="B79:E79"/>
    <mergeCell ref="B80:E80"/>
    <mergeCell ref="B65:E65"/>
    <mergeCell ref="B66:E66"/>
    <mergeCell ref="B67:E67"/>
    <mergeCell ref="B68:E68"/>
    <mergeCell ref="B69:E69"/>
    <mergeCell ref="B64:E64"/>
    <mergeCell ref="B48:E48"/>
    <mergeCell ref="B49:E49"/>
    <mergeCell ref="B50:E50"/>
    <mergeCell ref="B56:E56"/>
    <mergeCell ref="B57:E57"/>
    <mergeCell ref="B58:E58"/>
    <mergeCell ref="B59:E59"/>
    <mergeCell ref="B60:E60"/>
    <mergeCell ref="B61:E61"/>
    <mergeCell ref="B62:E62"/>
    <mergeCell ref="B63:E63"/>
    <mergeCell ref="V14:Y14"/>
    <mergeCell ref="V21:Y21"/>
    <mergeCell ref="V28:Y28"/>
    <mergeCell ref="B45:E45"/>
    <mergeCell ref="B46:E46"/>
    <mergeCell ref="V15:Y15"/>
    <mergeCell ref="V16:Y16"/>
    <mergeCell ref="V17:Y17"/>
    <mergeCell ref="V18:Y18"/>
    <mergeCell ref="V22:Y22"/>
    <mergeCell ref="V23:Y23"/>
    <mergeCell ref="B47:E47"/>
    <mergeCell ref="V24:Y24"/>
    <mergeCell ref="V25:Y25"/>
    <mergeCell ref="V29:Y29"/>
    <mergeCell ref="V30:Y30"/>
    <mergeCell ref="V31:Y31"/>
    <mergeCell ref="V32:Y32"/>
  </mergeCells>
  <conditionalFormatting sqref="C15:Q19">
    <cfRule type="cellIs" dxfId="191" priority="11" operator="equal">
      <formula>0</formula>
    </cfRule>
  </conditionalFormatting>
  <conditionalFormatting sqref="C22:Q26">
    <cfRule type="cellIs" dxfId="190" priority="12" operator="equal">
      <formula>0</formula>
    </cfRule>
  </conditionalFormatting>
  <conditionalFormatting sqref="C29:Q33">
    <cfRule type="cellIs" dxfId="189" priority="13" operator="equal">
      <formula>0</formula>
    </cfRule>
  </conditionalFormatting>
  <conditionalFormatting sqref="C36:Q40">
    <cfRule type="cellIs" dxfId="188" priority="14" operator="equal">
      <formula>0</formula>
    </cfRule>
  </conditionalFormatting>
  <conditionalFormatting sqref="E52">
    <cfRule type="cellIs" dxfId="187" priority="28" operator="equal">
      <formula>0</formula>
    </cfRule>
  </conditionalFormatting>
  <conditionalFormatting sqref="E87">
    <cfRule type="cellIs" dxfId="186" priority="18" operator="equal">
      <formula>0</formula>
    </cfRule>
  </conditionalFormatting>
  <conditionalFormatting sqref="E101">
    <cfRule type="cellIs" dxfId="185" priority="5" operator="equal">
      <formula>0</formula>
    </cfRule>
  </conditionalFormatting>
  <conditionalFormatting sqref="G46:J50">
    <cfRule type="cellIs" dxfId="184" priority="20" operator="equal">
      <formula>0</formula>
    </cfRule>
  </conditionalFormatting>
  <conditionalFormatting sqref="G52:J52">
    <cfRule type="cellIs" dxfId="183" priority="27" operator="equal">
      <formula>0</formula>
    </cfRule>
  </conditionalFormatting>
  <conditionalFormatting sqref="G58:J59 G61:J61 G63:J64 G66:J67 G69:J69 G71:J76 G78:J85">
    <cfRule type="cellIs" dxfId="182" priority="9" operator="equal">
      <formula>0</formula>
    </cfRule>
  </conditionalFormatting>
  <conditionalFormatting sqref="G87:J87">
    <cfRule type="cellIs" dxfId="181" priority="17" operator="equal">
      <formula>0</formula>
    </cfRule>
  </conditionalFormatting>
  <conditionalFormatting sqref="G92:J99">
    <cfRule type="cellIs" dxfId="180" priority="2" operator="equal">
      <formula>0</formula>
    </cfRule>
  </conditionalFormatting>
  <conditionalFormatting sqref="G101:J101">
    <cfRule type="cellIs" dxfId="179" priority="4" operator="equal">
      <formula>0</formula>
    </cfRule>
  </conditionalFormatting>
  <conditionalFormatting sqref="K63">
    <cfRule type="cellIs" dxfId="178" priority="30" operator="lessThan">
      <formula>0</formula>
    </cfRule>
    <cfRule type="cellIs" dxfId="177" priority="31" operator="greaterThan">
      <formula>0</formula>
    </cfRule>
    <cfRule type="cellIs" dxfId="176" priority="32" operator="equal">
      <formula>0</formula>
    </cfRule>
  </conditionalFormatting>
  <conditionalFormatting sqref="L46:BK50">
    <cfRule type="cellIs" dxfId="175" priority="1" operator="equal">
      <formula>0</formula>
    </cfRule>
  </conditionalFormatting>
  <conditionalFormatting sqref="L52:BK52">
    <cfRule type="cellIs" dxfId="174" priority="23" operator="equal">
      <formula>0</formula>
    </cfRule>
  </conditionalFormatting>
  <conditionalFormatting sqref="L87:BK87">
    <cfRule type="cellIs" dxfId="173" priority="15" operator="equal">
      <formula>0</formula>
    </cfRule>
  </conditionalFormatting>
  <conditionalFormatting sqref="L101:BK101">
    <cfRule type="cellIs" dxfId="172" priority="3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5BB49-39A2-184F-8F3B-A30E6D42B8F4}">
  <sheetPr>
    <tabColor theme="5"/>
  </sheetPr>
  <dimension ref="A1:BT155"/>
  <sheetViews>
    <sheetView topLeftCell="A2" zoomScale="75" zoomScaleNormal="50" workbookViewId="0">
      <selection activeCell="C49" sqref="C49"/>
    </sheetView>
  </sheetViews>
  <sheetFormatPr baseColWidth="10" defaultColWidth="11.44140625" defaultRowHeight="13.8"/>
  <cols>
    <col min="1" max="1" width="5.44140625" style="156" customWidth="1"/>
    <col min="2" max="2" width="64" customWidth="1"/>
    <col min="3" max="3" width="26.77734375" customWidth="1"/>
    <col min="4" max="4" width="14.5546875" style="156" customWidth="1"/>
    <col min="5" max="5" width="18.21875" style="156" customWidth="1"/>
    <col min="6" max="6" width="4.21875" style="156" customWidth="1"/>
    <col min="7" max="10" width="11.44140625" style="156"/>
    <col min="11" max="11" width="4.5546875" style="156" customWidth="1"/>
    <col min="12" max="20" width="0" style="156" hidden="1" customWidth="1"/>
    <col min="21" max="39" width="11.44140625" style="156"/>
  </cols>
  <sheetData>
    <row r="1" spans="1:72" s="156" customFormat="1"/>
    <row r="2" spans="1:72" ht="21">
      <c r="B2" s="197" t="s">
        <v>453</v>
      </c>
      <c r="C2" s="197"/>
      <c r="D2" s="197"/>
      <c r="E2" s="197"/>
      <c r="F2" s="197"/>
      <c r="G2" s="197"/>
      <c r="H2" s="197"/>
      <c r="I2" s="197"/>
      <c r="J2" s="197"/>
    </row>
    <row r="3" spans="1:72" s="156" customFormat="1" ht="15" customHeight="1"/>
    <row r="4" spans="1:72" s="156" customFormat="1"/>
    <row r="5" spans="1:72" ht="14.4">
      <c r="B5" s="272" t="s">
        <v>173</v>
      </c>
      <c r="C5" s="272"/>
      <c r="D5" s="272"/>
      <c r="E5" s="272"/>
      <c r="G5" s="171" t="s">
        <v>174</v>
      </c>
      <c r="H5" s="171"/>
      <c r="I5" s="171"/>
      <c r="J5" s="171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</row>
    <row r="6" spans="1:72">
      <c r="B6" s="156"/>
      <c r="C6" s="156"/>
      <c r="G6" s="182"/>
    </row>
    <row r="7" spans="1:72" ht="14.4">
      <c r="B7" s="178" t="s">
        <v>173</v>
      </c>
      <c r="C7" s="178" t="s">
        <v>194</v>
      </c>
      <c r="D7" s="179" t="s">
        <v>163</v>
      </c>
      <c r="E7" s="179" t="s">
        <v>195</v>
      </c>
      <c r="G7" s="179" t="s">
        <v>175</v>
      </c>
      <c r="H7" s="179" t="s">
        <v>176</v>
      </c>
      <c r="I7" s="179" t="s">
        <v>177</v>
      </c>
      <c r="J7" s="179" t="s">
        <v>396</v>
      </c>
      <c r="L7" s="236">
        <v>45658</v>
      </c>
      <c r="M7" s="236">
        <v>45689</v>
      </c>
      <c r="N7" s="236">
        <v>45717</v>
      </c>
      <c r="O7" s="236">
        <v>45748</v>
      </c>
      <c r="P7" s="236">
        <v>45778</v>
      </c>
      <c r="Q7" s="236">
        <v>45809</v>
      </c>
      <c r="R7" s="236">
        <v>45839</v>
      </c>
      <c r="S7" s="236">
        <v>45870</v>
      </c>
      <c r="T7" s="236">
        <v>45901</v>
      </c>
      <c r="U7" s="319" t="s">
        <v>418</v>
      </c>
      <c r="V7" s="333">
        <v>45931</v>
      </c>
      <c r="W7" s="333">
        <v>45962</v>
      </c>
      <c r="X7" s="333">
        <v>45992</v>
      </c>
      <c r="Y7" s="333" t="s">
        <v>419</v>
      </c>
      <c r="Z7" s="333">
        <v>46023</v>
      </c>
      <c r="AA7" s="333">
        <v>46054</v>
      </c>
      <c r="AB7" s="333">
        <v>46082</v>
      </c>
      <c r="AC7" s="333" t="s">
        <v>420</v>
      </c>
      <c r="AD7" s="333">
        <v>46113</v>
      </c>
      <c r="AE7" s="333">
        <v>46143</v>
      </c>
      <c r="AF7" s="333">
        <v>46174</v>
      </c>
      <c r="AG7" s="333" t="s">
        <v>421</v>
      </c>
      <c r="AH7" s="333">
        <v>46204</v>
      </c>
      <c r="AI7" s="333">
        <v>46235</v>
      </c>
      <c r="AJ7" s="333">
        <v>46266</v>
      </c>
      <c r="AK7" s="333" t="s">
        <v>422</v>
      </c>
      <c r="AL7" s="333">
        <v>46296</v>
      </c>
      <c r="AM7" s="333">
        <v>46327</v>
      </c>
      <c r="AN7" s="333">
        <v>46357</v>
      </c>
      <c r="AO7" s="333" t="s">
        <v>423</v>
      </c>
      <c r="AP7" s="333">
        <v>46388</v>
      </c>
      <c r="AQ7" s="333">
        <v>46419</v>
      </c>
      <c r="AR7" s="333">
        <v>46447</v>
      </c>
      <c r="AS7" s="333" t="s">
        <v>425</v>
      </c>
      <c r="AT7" s="333">
        <v>46478</v>
      </c>
      <c r="AU7" s="333">
        <v>46508</v>
      </c>
      <c r="AV7" s="333">
        <v>46539</v>
      </c>
      <c r="AW7" s="333" t="s">
        <v>424</v>
      </c>
      <c r="AX7" s="333">
        <v>46569</v>
      </c>
      <c r="AY7" s="333">
        <v>46600</v>
      </c>
      <c r="AZ7" s="333">
        <v>46631</v>
      </c>
      <c r="BA7" s="333" t="s">
        <v>426</v>
      </c>
      <c r="BB7" s="333">
        <v>46661</v>
      </c>
      <c r="BC7" s="333">
        <v>46692</v>
      </c>
      <c r="BD7" s="333">
        <v>46722</v>
      </c>
      <c r="BE7" s="333" t="s">
        <v>427</v>
      </c>
      <c r="BF7" s="333">
        <v>46753</v>
      </c>
      <c r="BG7" s="333">
        <v>46784</v>
      </c>
      <c r="BH7" s="333">
        <v>46813</v>
      </c>
      <c r="BI7" s="333" t="s">
        <v>428</v>
      </c>
      <c r="BJ7" s="333">
        <v>46844</v>
      </c>
      <c r="BK7" s="333">
        <v>46874</v>
      </c>
      <c r="BL7" s="333">
        <v>46905</v>
      </c>
      <c r="BM7" s="333" t="s">
        <v>429</v>
      </c>
      <c r="BN7" s="333">
        <v>46935</v>
      </c>
      <c r="BO7" s="333">
        <v>46966</v>
      </c>
      <c r="BP7" s="333">
        <v>46997</v>
      </c>
      <c r="BQ7" s="333" t="s">
        <v>430</v>
      </c>
      <c r="BR7" s="333">
        <v>47027</v>
      </c>
      <c r="BS7" s="333">
        <v>47058</v>
      </c>
      <c r="BT7" s="333">
        <v>47088</v>
      </c>
    </row>
    <row r="8" spans="1:72" ht="14.4">
      <c r="B8" s="173" t="s">
        <v>461</v>
      </c>
      <c r="C8" s="173">
        <v>36</v>
      </c>
      <c r="D8" s="207">
        <v>500000</v>
      </c>
      <c r="E8" s="207">
        <f>C8*D8</f>
        <v>18000000</v>
      </c>
      <c r="G8" s="207">
        <f>SUM(L8:X8)</f>
        <v>0</v>
      </c>
      <c r="H8" s="207">
        <f t="shared" ref="H8:H12" si="0">SUM(Z8:AN8)</f>
        <v>6000000</v>
      </c>
      <c r="I8" s="207">
        <f t="shared" ref="I8:I12" si="1">SUM(AP8:BD8)</f>
        <v>6000000</v>
      </c>
      <c r="J8" s="207">
        <f t="shared" ref="J8:J12" si="2">SUM(BF8:BT8)</f>
        <v>6000000</v>
      </c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>
        <f>'P4.1 RH_Werk1'!T14</f>
        <v>0</v>
      </c>
      <c r="W8" s="207">
        <f>'P4.1 RH_Werk1'!U14</f>
        <v>0</v>
      </c>
      <c r="X8" s="207"/>
      <c r="Y8" s="207"/>
      <c r="Z8" s="207">
        <v>3000000</v>
      </c>
      <c r="AA8" s="207">
        <f>'P4.1 RH_Werk1'!X14</f>
        <v>0</v>
      </c>
      <c r="AB8" s="207">
        <f>'P4.1 RH_Werk1'!Y14</f>
        <v>0</v>
      </c>
      <c r="AC8" s="207"/>
      <c r="AD8" s="207">
        <f>'P4.1 RH_Werk1'!Z14</f>
        <v>0</v>
      </c>
      <c r="AE8" s="207">
        <f>'P4.1 RH_Werk1'!AA14</f>
        <v>0</v>
      </c>
      <c r="AF8" s="207">
        <f>'P4.1 RH_Werk1'!AB14</f>
        <v>0</v>
      </c>
      <c r="AG8" s="207"/>
      <c r="AH8" s="207">
        <v>3000000</v>
      </c>
      <c r="AI8" s="207"/>
      <c r="AJ8" s="207"/>
      <c r="AK8" s="207"/>
      <c r="AL8" s="207"/>
      <c r="AM8" s="207"/>
      <c r="AN8" s="207"/>
      <c r="AO8" s="207"/>
      <c r="AP8" s="207">
        <v>3000000</v>
      </c>
      <c r="AQ8" s="207"/>
      <c r="AR8" s="207"/>
      <c r="AS8" s="207"/>
      <c r="AT8" s="207"/>
      <c r="AU8" s="207"/>
      <c r="AV8" s="207"/>
      <c r="AW8" s="207"/>
      <c r="AX8" s="207">
        <v>3000000</v>
      </c>
      <c r="AY8" s="207"/>
      <c r="AZ8" s="207"/>
      <c r="BA8" s="207"/>
      <c r="BB8" s="207"/>
      <c r="BC8" s="207"/>
      <c r="BD8" s="207"/>
      <c r="BE8" s="207"/>
      <c r="BF8" s="207">
        <v>3000000</v>
      </c>
      <c r="BG8" s="207"/>
      <c r="BH8" s="207"/>
      <c r="BI8" s="207"/>
      <c r="BJ8" s="207"/>
      <c r="BK8" s="207"/>
      <c r="BL8" s="207"/>
      <c r="BM8" s="207"/>
      <c r="BN8" s="207">
        <v>3000000</v>
      </c>
      <c r="BO8" s="207"/>
      <c r="BP8" s="207"/>
      <c r="BQ8" s="207"/>
      <c r="BR8" s="207"/>
      <c r="BS8" s="207"/>
      <c r="BT8" s="207"/>
    </row>
    <row r="9" spans="1:72" ht="14.4">
      <c r="B9" s="200" t="s">
        <v>460</v>
      </c>
      <c r="C9" s="173">
        <v>24</v>
      </c>
      <c r="D9" s="207">
        <v>500000</v>
      </c>
      <c r="E9" s="207">
        <f>C9*D9</f>
        <v>12000000</v>
      </c>
      <c r="G9" s="207">
        <f t="shared" ref="G9:G12" si="3">SUM(L9:X9)</f>
        <v>0</v>
      </c>
      <c r="H9" s="207">
        <f t="shared" si="0"/>
        <v>0</v>
      </c>
      <c r="I9" s="207">
        <f t="shared" si="1"/>
        <v>6000000</v>
      </c>
      <c r="J9" s="207">
        <f t="shared" si="2"/>
        <v>6000000</v>
      </c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>
        <f>'P4.2 RH_Erding'!T15</f>
        <v>0</v>
      </c>
      <c r="W9" s="207">
        <f>'P4.2 RH_Erding'!U15</f>
        <v>0</v>
      </c>
      <c r="X9" s="207">
        <f>'P4.2 RH_Erding'!V15</f>
        <v>0</v>
      </c>
      <c r="Y9" s="207"/>
      <c r="Z9" s="207"/>
      <c r="AA9" s="207">
        <f>'P4.2 RH_Erding'!X15</f>
        <v>0</v>
      </c>
      <c r="AB9" s="207">
        <f>'P4.2 RH_Erding'!Y15</f>
        <v>0</v>
      </c>
      <c r="AC9" s="207"/>
      <c r="AD9" s="207">
        <f>'P4.2 RH_Erding'!Z15</f>
        <v>0</v>
      </c>
      <c r="AE9" s="207">
        <f>'P4.2 RH_Erding'!AA15</f>
        <v>0</v>
      </c>
      <c r="AF9" s="207">
        <f>'P4.2 RH_Erding'!AB15</f>
        <v>0</v>
      </c>
      <c r="AG9" s="207"/>
      <c r="AH9" s="207">
        <f>'P4.2 RH_Erding'!AC15</f>
        <v>0</v>
      </c>
      <c r="AI9" s="207"/>
      <c r="AJ9" s="207"/>
      <c r="AK9" s="207"/>
      <c r="AL9" s="207"/>
      <c r="AM9" s="207"/>
      <c r="AN9" s="207"/>
      <c r="AO9" s="207"/>
      <c r="AP9" s="207">
        <f>6*$D$9</f>
        <v>3000000</v>
      </c>
      <c r="AQ9" s="207"/>
      <c r="AR9" s="207"/>
      <c r="AS9" s="207"/>
      <c r="AT9" s="207"/>
      <c r="AU9" s="207"/>
      <c r="AV9" s="207"/>
      <c r="AW9" s="207"/>
      <c r="AX9" s="207">
        <f>6*$D$9</f>
        <v>3000000</v>
      </c>
      <c r="AY9" s="207"/>
      <c r="AZ9" s="207"/>
      <c r="BA9" s="207"/>
      <c r="BB9" s="207"/>
      <c r="BC9" s="207"/>
      <c r="BD9" s="207"/>
      <c r="BE9" s="207"/>
      <c r="BF9" s="207">
        <f>6*$D$9</f>
        <v>3000000</v>
      </c>
      <c r="BG9" s="207"/>
      <c r="BH9" s="207"/>
      <c r="BI9" s="207"/>
      <c r="BJ9" s="207"/>
      <c r="BK9" s="207"/>
      <c r="BL9" s="207"/>
      <c r="BM9" s="207"/>
      <c r="BN9" s="207">
        <f>6*$D$9</f>
        <v>3000000</v>
      </c>
      <c r="BO9" s="207"/>
      <c r="BP9" s="207"/>
      <c r="BQ9" s="207"/>
      <c r="BR9" s="207"/>
      <c r="BS9" s="207"/>
      <c r="BT9" s="207"/>
    </row>
    <row r="10" spans="1:72" ht="14.4">
      <c r="B10" s="218"/>
      <c r="C10" s="173"/>
      <c r="D10" s="207"/>
      <c r="E10" s="207">
        <f>C10*D10</f>
        <v>0</v>
      </c>
      <c r="G10" s="207">
        <f t="shared" si="3"/>
        <v>0</v>
      </c>
      <c r="H10" s="207">
        <f t="shared" si="0"/>
        <v>0</v>
      </c>
      <c r="I10" s="207">
        <f t="shared" si="1"/>
        <v>0</v>
      </c>
      <c r="J10" s="207">
        <f t="shared" si="2"/>
        <v>0</v>
      </c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>
        <f>'P4.3 RH_HH City'!T15</f>
        <v>0</v>
      </c>
      <c r="W10" s="207">
        <f>'P4.3 RH_HH City'!U15</f>
        <v>0</v>
      </c>
      <c r="X10" s="207">
        <f>'P4.3 RH_HH City'!V15</f>
        <v>0</v>
      </c>
      <c r="Y10" s="207"/>
      <c r="Z10" s="207"/>
      <c r="AA10" s="207">
        <f>'P4.3 RH_HH City'!X15</f>
        <v>0</v>
      </c>
      <c r="AB10" s="207">
        <f>'P4.3 RH_HH City'!Y15</f>
        <v>0</v>
      </c>
      <c r="AC10" s="207"/>
      <c r="AD10" s="207">
        <f>'P4.3 RH_HH City'!Z15</f>
        <v>0</v>
      </c>
      <c r="AE10" s="207">
        <f>'P4.3 RH_HH City'!AA15</f>
        <v>0</v>
      </c>
      <c r="AF10" s="207">
        <f>'P4.3 RH_HH City'!AB15</f>
        <v>0</v>
      </c>
      <c r="AG10" s="207"/>
      <c r="AH10" s="207">
        <f>'P4.3 RH_HH City'!AC15</f>
        <v>0</v>
      </c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  <c r="BI10" s="207"/>
      <c r="BJ10" s="207"/>
      <c r="BK10" s="207"/>
      <c r="BL10" s="207"/>
      <c r="BM10" s="207"/>
      <c r="BN10" s="207"/>
      <c r="BO10" s="207"/>
      <c r="BP10" s="207"/>
      <c r="BQ10" s="207"/>
      <c r="BR10" s="207"/>
      <c r="BS10" s="207"/>
      <c r="BT10" s="207"/>
    </row>
    <row r="11" spans="1:72" ht="14.4">
      <c r="B11" s="218"/>
      <c r="C11" s="173"/>
      <c r="D11" s="207"/>
      <c r="E11" s="207">
        <f>C11*D11</f>
        <v>0</v>
      </c>
      <c r="G11" s="207">
        <f t="shared" si="3"/>
        <v>0</v>
      </c>
      <c r="H11" s="207">
        <f t="shared" si="0"/>
        <v>0</v>
      </c>
      <c r="I11" s="207">
        <f t="shared" si="1"/>
        <v>0</v>
      </c>
      <c r="J11" s="207">
        <f t="shared" si="2"/>
        <v>0</v>
      </c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>
        <f>'P4.4 RH_HH Werft'!S15</f>
        <v>0</v>
      </c>
      <c r="W11" s="207">
        <f>'P4.4 RH_HH Werft'!T15</f>
        <v>0</v>
      </c>
      <c r="X11" s="207">
        <f>'P4.4 RH_HH Werft'!U15</f>
        <v>0</v>
      </c>
      <c r="Y11" s="207"/>
      <c r="Z11" s="207"/>
      <c r="AA11" s="207">
        <f>'P4.4 RH_HH Werft'!W15</f>
        <v>0</v>
      </c>
      <c r="AB11" s="207">
        <f>'P4.4 RH_HH Werft'!X15</f>
        <v>0</v>
      </c>
      <c r="AC11" s="207"/>
      <c r="AD11" s="207">
        <f>'P4.4 RH_HH Werft'!Y15</f>
        <v>0</v>
      </c>
      <c r="AE11" s="207">
        <f>'P4.4 RH_HH Werft'!Z15</f>
        <v>0</v>
      </c>
      <c r="AF11" s="207">
        <f>'P4.4 RH_HH Werft'!AA15</f>
        <v>0</v>
      </c>
      <c r="AG11" s="207"/>
      <c r="AH11" s="207">
        <f>'P4.4 RH_HH Werft'!AB15</f>
        <v>0</v>
      </c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  <c r="BI11" s="207"/>
      <c r="BJ11" s="207"/>
      <c r="BK11" s="207"/>
      <c r="BL11" s="207"/>
      <c r="BM11" s="207"/>
      <c r="BN11" s="207"/>
      <c r="BO11" s="207"/>
      <c r="BP11" s="207"/>
      <c r="BQ11" s="207"/>
      <c r="BR11" s="207"/>
      <c r="BS11" s="207"/>
      <c r="BT11" s="207"/>
    </row>
    <row r="12" spans="1:72" ht="14.4">
      <c r="B12" s="173"/>
      <c r="C12" s="173"/>
      <c r="D12" s="207"/>
      <c r="E12" s="207">
        <f>C12*D12</f>
        <v>0</v>
      </c>
      <c r="G12" s="207">
        <f t="shared" si="3"/>
        <v>0</v>
      </c>
      <c r="H12" s="207">
        <f t="shared" si="0"/>
        <v>0</v>
      </c>
      <c r="I12" s="207">
        <f t="shared" si="1"/>
        <v>0</v>
      </c>
      <c r="J12" s="207">
        <f t="shared" si="2"/>
        <v>0</v>
      </c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</row>
    <row r="13" spans="1:72" ht="15" thickBot="1">
      <c r="A13" s="167"/>
      <c r="B13" s="156"/>
      <c r="C13" s="156"/>
      <c r="G13" s="182"/>
    </row>
    <row r="14" spans="1:72" ht="15" thickBot="1">
      <c r="B14" s="175" t="s">
        <v>86</v>
      </c>
      <c r="C14" s="176"/>
      <c r="D14" s="177"/>
      <c r="E14" s="208"/>
      <c r="G14" s="209">
        <f t="shared" ref="G14:J14" si="4">SUM(G8:G12)</f>
        <v>0</v>
      </c>
      <c r="H14" s="209">
        <f t="shared" si="4"/>
        <v>6000000</v>
      </c>
      <c r="I14" s="209">
        <f t="shared" si="4"/>
        <v>12000000</v>
      </c>
      <c r="J14" s="209">
        <f t="shared" si="4"/>
        <v>12000000</v>
      </c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>
        <f t="shared" ref="V14:BD14" si="5">SUM(V8:V12)</f>
        <v>0</v>
      </c>
      <c r="W14" s="209">
        <f t="shared" si="5"/>
        <v>0</v>
      </c>
      <c r="X14" s="209">
        <f t="shared" si="5"/>
        <v>0</v>
      </c>
      <c r="Y14" s="209"/>
      <c r="Z14" s="209">
        <f t="shared" si="5"/>
        <v>3000000</v>
      </c>
      <c r="AA14" s="209">
        <f t="shared" si="5"/>
        <v>0</v>
      </c>
      <c r="AB14" s="209">
        <f t="shared" si="5"/>
        <v>0</v>
      </c>
      <c r="AC14" s="209"/>
      <c r="AD14" s="209">
        <f t="shared" si="5"/>
        <v>0</v>
      </c>
      <c r="AE14" s="209">
        <f t="shared" si="5"/>
        <v>0</v>
      </c>
      <c r="AF14" s="209">
        <f t="shared" si="5"/>
        <v>0</v>
      </c>
      <c r="AG14" s="209"/>
      <c r="AH14" s="209">
        <f t="shared" si="5"/>
        <v>3000000</v>
      </c>
      <c r="AI14" s="209">
        <f t="shared" si="5"/>
        <v>0</v>
      </c>
      <c r="AJ14" s="209">
        <f t="shared" si="5"/>
        <v>0</v>
      </c>
      <c r="AK14" s="209"/>
      <c r="AL14" s="209">
        <f t="shared" si="5"/>
        <v>0</v>
      </c>
      <c r="AM14" s="209">
        <f t="shared" si="5"/>
        <v>0</v>
      </c>
      <c r="AN14" s="209">
        <f t="shared" si="5"/>
        <v>0</v>
      </c>
      <c r="AO14" s="209"/>
      <c r="AP14" s="209">
        <f t="shared" si="5"/>
        <v>6000000</v>
      </c>
      <c r="AQ14" s="209">
        <f t="shared" si="5"/>
        <v>0</v>
      </c>
      <c r="AR14" s="209">
        <f t="shared" si="5"/>
        <v>0</v>
      </c>
      <c r="AS14" s="209"/>
      <c r="AT14" s="209">
        <f t="shared" si="5"/>
        <v>0</v>
      </c>
      <c r="AU14" s="209">
        <f t="shared" si="5"/>
        <v>0</v>
      </c>
      <c r="AV14" s="209">
        <f t="shared" si="5"/>
        <v>0</v>
      </c>
      <c r="AW14" s="209"/>
      <c r="AX14" s="209">
        <f t="shared" si="5"/>
        <v>6000000</v>
      </c>
      <c r="AY14" s="209">
        <f t="shared" si="5"/>
        <v>0</v>
      </c>
      <c r="AZ14" s="209">
        <f t="shared" si="5"/>
        <v>0</v>
      </c>
      <c r="BA14" s="209"/>
      <c r="BB14" s="209">
        <f t="shared" si="5"/>
        <v>0</v>
      </c>
      <c r="BC14" s="209">
        <f t="shared" si="5"/>
        <v>0</v>
      </c>
      <c r="BD14" s="209">
        <f t="shared" si="5"/>
        <v>0</v>
      </c>
      <c r="BE14" s="209"/>
      <c r="BF14" s="209">
        <f t="shared" ref="BF14:BT14" si="6">SUM(BF8:BF12)</f>
        <v>6000000</v>
      </c>
      <c r="BG14" s="209">
        <f t="shared" si="6"/>
        <v>0</v>
      </c>
      <c r="BH14" s="209">
        <f t="shared" si="6"/>
        <v>0</v>
      </c>
      <c r="BI14" s="209"/>
      <c r="BJ14" s="209">
        <f t="shared" si="6"/>
        <v>0</v>
      </c>
      <c r="BK14" s="209">
        <f t="shared" si="6"/>
        <v>0</v>
      </c>
      <c r="BL14" s="209">
        <f t="shared" si="6"/>
        <v>0</v>
      </c>
      <c r="BM14" s="209"/>
      <c r="BN14" s="209">
        <f t="shared" si="6"/>
        <v>6000000</v>
      </c>
      <c r="BO14" s="209">
        <f t="shared" si="6"/>
        <v>0</v>
      </c>
      <c r="BP14" s="209">
        <f t="shared" si="6"/>
        <v>0</v>
      </c>
      <c r="BQ14" s="209"/>
      <c r="BR14" s="209">
        <f t="shared" si="6"/>
        <v>0</v>
      </c>
      <c r="BS14" s="209">
        <f t="shared" si="6"/>
        <v>0</v>
      </c>
      <c r="BT14" s="209">
        <f t="shared" si="6"/>
        <v>0</v>
      </c>
    </row>
    <row r="15" spans="1:72">
      <c r="B15" s="156"/>
      <c r="C15" s="156"/>
      <c r="G15" s="182"/>
    </row>
    <row r="16" spans="1:72" ht="14.4">
      <c r="B16" s="274" t="s">
        <v>14</v>
      </c>
      <c r="C16" s="274"/>
      <c r="D16" s="274"/>
      <c r="E16" s="274"/>
      <c r="G16" s="182"/>
    </row>
    <row r="17" spans="2:72">
      <c r="B17" s="156"/>
      <c r="C17" s="156"/>
      <c r="G17" s="182"/>
    </row>
    <row r="18" spans="2:72" ht="14.4">
      <c r="B18" s="178" t="s">
        <v>14</v>
      </c>
      <c r="C18" s="178" t="s">
        <v>196</v>
      </c>
      <c r="D18" s="179" t="s">
        <v>163</v>
      </c>
      <c r="E18" s="179" t="s">
        <v>195</v>
      </c>
      <c r="G18" s="179" t="s">
        <v>175</v>
      </c>
      <c r="H18" s="179" t="s">
        <v>176</v>
      </c>
      <c r="I18" s="179" t="s">
        <v>177</v>
      </c>
      <c r="J18" s="179" t="s">
        <v>396</v>
      </c>
      <c r="L18" s="236">
        <v>45658</v>
      </c>
      <c r="M18" s="236">
        <v>45689</v>
      </c>
      <c r="N18" s="236">
        <v>45717</v>
      </c>
      <c r="O18" s="236">
        <v>45748</v>
      </c>
      <c r="P18" s="236">
        <v>45778</v>
      </c>
      <c r="Q18" s="236">
        <v>45809</v>
      </c>
      <c r="R18" s="236">
        <v>45839</v>
      </c>
      <c r="S18" s="236">
        <v>45870</v>
      </c>
      <c r="T18" s="236">
        <v>45901</v>
      </c>
      <c r="U18" s="319" t="s">
        <v>418</v>
      </c>
      <c r="V18" s="333">
        <v>45931</v>
      </c>
      <c r="W18" s="333">
        <v>45962</v>
      </c>
      <c r="X18" s="333">
        <v>45992</v>
      </c>
      <c r="Y18" s="333" t="s">
        <v>419</v>
      </c>
      <c r="Z18" s="333">
        <v>46023</v>
      </c>
      <c r="AA18" s="333">
        <v>46054</v>
      </c>
      <c r="AB18" s="333">
        <v>46082</v>
      </c>
      <c r="AC18" s="333" t="s">
        <v>420</v>
      </c>
      <c r="AD18" s="333">
        <v>46113</v>
      </c>
      <c r="AE18" s="333">
        <v>46143</v>
      </c>
      <c r="AF18" s="333">
        <v>46174</v>
      </c>
      <c r="AG18" s="333" t="s">
        <v>421</v>
      </c>
      <c r="AH18" s="333">
        <v>46204</v>
      </c>
      <c r="AI18" s="333">
        <v>46235</v>
      </c>
      <c r="AJ18" s="333">
        <v>46266</v>
      </c>
      <c r="AK18" s="333" t="s">
        <v>422</v>
      </c>
      <c r="AL18" s="333">
        <v>46296</v>
      </c>
      <c r="AM18" s="333">
        <v>46327</v>
      </c>
      <c r="AN18" s="333">
        <v>46357</v>
      </c>
      <c r="AO18" s="333" t="s">
        <v>423</v>
      </c>
      <c r="AP18" s="333">
        <v>46388</v>
      </c>
      <c r="AQ18" s="333">
        <v>46419</v>
      </c>
      <c r="AR18" s="333">
        <v>46447</v>
      </c>
      <c r="AS18" s="333" t="s">
        <v>425</v>
      </c>
      <c r="AT18" s="333">
        <v>46478</v>
      </c>
      <c r="AU18" s="333">
        <v>46508</v>
      </c>
      <c r="AV18" s="333">
        <v>46539</v>
      </c>
      <c r="AW18" s="333" t="s">
        <v>424</v>
      </c>
      <c r="AX18" s="333">
        <v>46569</v>
      </c>
      <c r="AY18" s="333">
        <v>46600</v>
      </c>
      <c r="AZ18" s="333">
        <v>46631</v>
      </c>
      <c r="BA18" s="333" t="s">
        <v>426</v>
      </c>
      <c r="BB18" s="333">
        <v>46661</v>
      </c>
      <c r="BC18" s="333">
        <v>46692</v>
      </c>
      <c r="BD18" s="333">
        <v>46722</v>
      </c>
      <c r="BE18" s="333" t="s">
        <v>427</v>
      </c>
      <c r="BF18" s="333">
        <v>46753</v>
      </c>
      <c r="BG18" s="333">
        <v>46784</v>
      </c>
      <c r="BH18" s="333">
        <v>46813</v>
      </c>
      <c r="BI18" s="333" t="s">
        <v>428</v>
      </c>
      <c r="BJ18" s="333">
        <v>46844</v>
      </c>
      <c r="BK18" s="333">
        <v>46874</v>
      </c>
      <c r="BL18" s="333">
        <v>46905</v>
      </c>
      <c r="BM18" s="333" t="s">
        <v>429</v>
      </c>
      <c r="BN18" s="333">
        <v>46935</v>
      </c>
      <c r="BO18" s="333">
        <v>46966</v>
      </c>
      <c r="BP18" s="333">
        <v>46997</v>
      </c>
      <c r="BQ18" s="333" t="s">
        <v>430</v>
      </c>
      <c r="BR18" s="333">
        <v>47027</v>
      </c>
      <c r="BS18" s="333">
        <v>47058</v>
      </c>
      <c r="BT18" s="333">
        <v>47088</v>
      </c>
    </row>
    <row r="19" spans="2:72" ht="14.4">
      <c r="B19" s="250" t="s">
        <v>197</v>
      </c>
      <c r="C19" s="251"/>
      <c r="D19" s="251"/>
      <c r="E19" s="251"/>
      <c r="G19" s="317">
        <f>SUM(G20:G32)</f>
        <v>0</v>
      </c>
      <c r="H19" s="317">
        <f t="shared" ref="H19:J19" si="7">SUM(H20:H32)</f>
        <v>5400000</v>
      </c>
      <c r="I19" s="317">
        <f t="shared" si="7"/>
        <v>10800000</v>
      </c>
      <c r="J19" s="317">
        <f t="shared" si="7"/>
        <v>10800000</v>
      </c>
      <c r="L19" s="251"/>
      <c r="M19" s="251"/>
      <c r="N19" s="251"/>
      <c r="O19" s="251"/>
      <c r="P19" s="251"/>
      <c r="Q19" s="251"/>
      <c r="R19" s="251"/>
      <c r="S19" s="251"/>
      <c r="T19" s="251"/>
      <c r="U19" s="317"/>
      <c r="V19" s="317">
        <f t="shared" ref="V19:BT19" si="8">SUM(V20:V32)</f>
        <v>0</v>
      </c>
      <c r="W19" s="317">
        <f t="shared" si="8"/>
        <v>0</v>
      </c>
      <c r="X19" s="317">
        <f t="shared" si="8"/>
        <v>0</v>
      </c>
      <c r="Y19" s="317"/>
      <c r="Z19" s="317">
        <f t="shared" si="8"/>
        <v>0</v>
      </c>
      <c r="AA19" s="317">
        <f t="shared" si="8"/>
        <v>0</v>
      </c>
      <c r="AB19" s="317">
        <f t="shared" si="8"/>
        <v>2700000</v>
      </c>
      <c r="AC19" s="317"/>
      <c r="AD19" s="317">
        <f t="shared" si="8"/>
        <v>0</v>
      </c>
      <c r="AE19" s="317">
        <f t="shared" si="8"/>
        <v>0</v>
      </c>
      <c r="AF19" s="317">
        <f t="shared" si="8"/>
        <v>0</v>
      </c>
      <c r="AG19" s="317"/>
      <c r="AH19" s="317">
        <f t="shared" si="8"/>
        <v>0</v>
      </c>
      <c r="AI19" s="317">
        <f t="shared" si="8"/>
        <v>0</v>
      </c>
      <c r="AJ19" s="317">
        <f t="shared" si="8"/>
        <v>2700000</v>
      </c>
      <c r="AK19" s="317"/>
      <c r="AL19" s="317">
        <f t="shared" si="8"/>
        <v>0</v>
      </c>
      <c r="AM19" s="317">
        <f t="shared" si="8"/>
        <v>0</v>
      </c>
      <c r="AN19" s="317">
        <f t="shared" si="8"/>
        <v>0</v>
      </c>
      <c r="AO19" s="317"/>
      <c r="AP19" s="317">
        <f t="shared" si="8"/>
        <v>0</v>
      </c>
      <c r="AQ19" s="317">
        <f t="shared" si="8"/>
        <v>0</v>
      </c>
      <c r="AR19" s="317">
        <f t="shared" si="8"/>
        <v>5400000</v>
      </c>
      <c r="AS19" s="317"/>
      <c r="AT19" s="317">
        <f t="shared" si="8"/>
        <v>0</v>
      </c>
      <c r="AU19" s="317">
        <f t="shared" si="8"/>
        <v>0</v>
      </c>
      <c r="AV19" s="317">
        <f t="shared" si="8"/>
        <v>0</v>
      </c>
      <c r="AW19" s="317"/>
      <c r="AX19" s="317">
        <f t="shared" si="8"/>
        <v>0</v>
      </c>
      <c r="AY19" s="317">
        <f t="shared" si="8"/>
        <v>0</v>
      </c>
      <c r="AZ19" s="317">
        <f t="shared" si="8"/>
        <v>5400000</v>
      </c>
      <c r="BA19" s="317"/>
      <c r="BB19" s="317">
        <f t="shared" si="8"/>
        <v>0</v>
      </c>
      <c r="BC19" s="317">
        <f t="shared" si="8"/>
        <v>0</v>
      </c>
      <c r="BD19" s="317">
        <f t="shared" si="8"/>
        <v>0</v>
      </c>
      <c r="BE19" s="317"/>
      <c r="BF19" s="317">
        <f t="shared" si="8"/>
        <v>0</v>
      </c>
      <c r="BG19" s="317">
        <f t="shared" si="8"/>
        <v>0</v>
      </c>
      <c r="BH19" s="317">
        <f t="shared" si="8"/>
        <v>5400000</v>
      </c>
      <c r="BI19" s="317"/>
      <c r="BJ19" s="317">
        <f t="shared" si="8"/>
        <v>0</v>
      </c>
      <c r="BK19" s="317">
        <f t="shared" si="8"/>
        <v>0</v>
      </c>
      <c r="BL19" s="317">
        <f t="shared" si="8"/>
        <v>0</v>
      </c>
      <c r="BM19" s="317">
        <f t="shared" si="8"/>
        <v>0</v>
      </c>
      <c r="BN19" s="317">
        <f t="shared" si="8"/>
        <v>0</v>
      </c>
      <c r="BO19" s="317">
        <f t="shared" si="8"/>
        <v>0</v>
      </c>
      <c r="BP19" s="317">
        <f t="shared" si="8"/>
        <v>5400000</v>
      </c>
      <c r="BQ19" s="317"/>
      <c r="BR19" s="317">
        <f t="shared" si="8"/>
        <v>0</v>
      </c>
      <c r="BS19" s="317">
        <f t="shared" si="8"/>
        <v>0</v>
      </c>
      <c r="BT19" s="317">
        <f t="shared" si="8"/>
        <v>0</v>
      </c>
    </row>
    <row r="20" spans="2:72" ht="14.4">
      <c r="B20" s="218" t="s">
        <v>462</v>
      </c>
      <c r="C20" s="173">
        <v>10</v>
      </c>
      <c r="D20" s="207">
        <v>270000</v>
      </c>
      <c r="E20" s="207">
        <f>C20*D20</f>
        <v>2700000</v>
      </c>
      <c r="G20" s="207">
        <f>SUM(L20:X20)</f>
        <v>0</v>
      </c>
      <c r="H20" s="207">
        <f>SUM(Z20:AN20)</f>
        <v>2700000</v>
      </c>
      <c r="I20" s="207">
        <f>SUM(AP20:BD20)</f>
        <v>0</v>
      </c>
      <c r="J20" s="207">
        <f>SUM(BF20:BT20)</f>
        <v>0</v>
      </c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>
        <f>'P4.2 RH_Erding'!T26</f>
        <v>0</v>
      </c>
      <c r="W20" s="207">
        <f>'P4.2 RH_Erding'!U26</f>
        <v>0</v>
      </c>
      <c r="X20" s="207">
        <f>'P4.2 RH_Erding'!V26</f>
        <v>0</v>
      </c>
      <c r="Y20" s="207"/>
      <c r="Z20" s="207">
        <f>'P4.2 RH_Erding'!W26</f>
        <v>0</v>
      </c>
      <c r="AA20" s="207">
        <f>'P4.2 RH_Erding'!X26</f>
        <v>0</v>
      </c>
      <c r="AB20" s="207">
        <f>E20</f>
        <v>2700000</v>
      </c>
      <c r="AC20" s="207"/>
      <c r="AD20" s="207">
        <f>'P4.2 RH_Erding'!Z26</f>
        <v>0</v>
      </c>
      <c r="AE20" s="207">
        <f>'P4.2 RH_Erding'!AA26</f>
        <v>0</v>
      </c>
      <c r="AF20" s="207">
        <f>'P4.2 RH_Erding'!AB26</f>
        <v>0</v>
      </c>
      <c r="AG20" s="207"/>
      <c r="AH20" s="207">
        <f>'P4.2 RH_Erding'!AC26</f>
        <v>0</v>
      </c>
      <c r="AI20" s="207">
        <f>'P4.2 RH_Erding'!AD26</f>
        <v>0</v>
      </c>
      <c r="AJ20" s="207">
        <f>'P4.2 RH_Erding'!AE26</f>
        <v>0</v>
      </c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7"/>
      <c r="BN20" s="207"/>
      <c r="BO20" s="207"/>
      <c r="BP20" s="207"/>
      <c r="BQ20" s="207"/>
      <c r="BR20" s="207"/>
      <c r="BS20" s="207"/>
      <c r="BT20" s="207"/>
    </row>
    <row r="21" spans="2:72" ht="14.4">
      <c r="B21" s="218" t="s">
        <v>463</v>
      </c>
      <c r="C21" s="173">
        <v>10</v>
      </c>
      <c r="D21" s="207">
        <v>270000</v>
      </c>
      <c r="E21" s="207">
        <f>C21*D21</f>
        <v>2700000</v>
      </c>
      <c r="G21" s="207">
        <f t="shared" ref="G21:G32" si="9">SUM(L21:X21)</f>
        <v>0</v>
      </c>
      <c r="H21" s="207">
        <f t="shared" ref="H21:H32" si="10">SUM(Z21:AN21)</f>
        <v>2700000</v>
      </c>
      <c r="I21" s="207">
        <f t="shared" ref="I21:I32" si="11">SUM(AP21:BD21)</f>
        <v>0</v>
      </c>
      <c r="J21" s="207">
        <f t="shared" ref="J21:J32" si="12">SUM(BF21:BT21)</f>
        <v>0</v>
      </c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>
        <f>'P4.3 RH_HH City'!T26</f>
        <v>0</v>
      </c>
      <c r="W21" s="207">
        <f>'P4.3 RH_HH City'!U26</f>
        <v>0</v>
      </c>
      <c r="X21" s="207">
        <f>'P4.3 RH_HH City'!V26</f>
        <v>0</v>
      </c>
      <c r="Y21" s="207"/>
      <c r="Z21" s="207">
        <f>'P4.3 RH_HH City'!W26</f>
        <v>0</v>
      </c>
      <c r="AA21" s="207">
        <f>'P4.3 RH_HH City'!X26</f>
        <v>0</v>
      </c>
      <c r="AB21" s="207">
        <f>'P4.3 RH_HH City'!Y26</f>
        <v>0</v>
      </c>
      <c r="AC21" s="207"/>
      <c r="AD21" s="207">
        <f>'P4.3 RH_HH City'!Z26</f>
        <v>0</v>
      </c>
      <c r="AE21" s="207">
        <f>'P4.3 RH_HH City'!AA26</f>
        <v>0</v>
      </c>
      <c r="AF21" s="207">
        <f>'P4.3 RH_HH City'!AB26</f>
        <v>0</v>
      </c>
      <c r="AG21" s="207"/>
      <c r="AH21" s="207">
        <f>'P4.3 RH_HH City'!AC26</f>
        <v>0</v>
      </c>
      <c r="AI21" s="207">
        <f>'P4.3 RH_HH City'!AD26</f>
        <v>0</v>
      </c>
      <c r="AJ21" s="207">
        <f>E21</f>
        <v>2700000</v>
      </c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</row>
    <row r="22" spans="2:72" ht="14.4">
      <c r="B22" s="218" t="s">
        <v>464</v>
      </c>
      <c r="C22" s="173">
        <v>10</v>
      </c>
      <c r="D22" s="207">
        <v>270000</v>
      </c>
      <c r="E22" s="207">
        <f>C22*D22</f>
        <v>2700000</v>
      </c>
      <c r="G22" s="207">
        <f t="shared" si="9"/>
        <v>0</v>
      </c>
      <c r="H22" s="207">
        <f t="shared" si="10"/>
        <v>0</v>
      </c>
      <c r="I22" s="207">
        <f t="shared" si="11"/>
        <v>2700000</v>
      </c>
      <c r="J22" s="207">
        <f t="shared" si="12"/>
        <v>0</v>
      </c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>
        <f>E22</f>
        <v>2700000</v>
      </c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>
        <f>Q22</f>
        <v>0</v>
      </c>
      <c r="BI22" s="207"/>
      <c r="BJ22" s="207"/>
      <c r="BK22" s="207"/>
      <c r="BL22" s="207"/>
      <c r="BM22" s="207"/>
      <c r="BN22" s="207"/>
      <c r="BO22" s="207"/>
      <c r="BP22" s="207"/>
      <c r="BQ22" s="207"/>
      <c r="BR22" s="207"/>
      <c r="BS22" s="207"/>
      <c r="BT22" s="207"/>
    </row>
    <row r="23" spans="2:72" ht="14.4">
      <c r="B23" s="218" t="s">
        <v>465</v>
      </c>
      <c r="C23" s="173">
        <v>10</v>
      </c>
      <c r="D23" s="207">
        <v>270000</v>
      </c>
      <c r="E23" s="207">
        <f>C23*D23</f>
        <v>2700000</v>
      </c>
      <c r="G23" s="207">
        <f t="shared" si="9"/>
        <v>0</v>
      </c>
      <c r="H23" s="207">
        <f t="shared" si="10"/>
        <v>0</v>
      </c>
      <c r="I23" s="207">
        <f t="shared" si="11"/>
        <v>2700000</v>
      </c>
      <c r="J23" s="207">
        <f t="shared" si="12"/>
        <v>0</v>
      </c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>
        <f>E23</f>
        <v>2700000</v>
      </c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7"/>
      <c r="BN23" s="207"/>
      <c r="BO23" s="207"/>
      <c r="BP23" s="207">
        <f>Q23</f>
        <v>0</v>
      </c>
      <c r="BQ23" s="207"/>
      <c r="BR23" s="207"/>
      <c r="BS23" s="207"/>
      <c r="BT23" s="207"/>
    </row>
    <row r="24" spans="2:72" ht="14.4">
      <c r="B24" s="218" t="s">
        <v>466</v>
      </c>
      <c r="C24" s="173">
        <v>10</v>
      </c>
      <c r="D24" s="207">
        <v>270000</v>
      </c>
      <c r="E24" s="207">
        <f t="shared" ref="E24:E25" si="13">C24*D24</f>
        <v>2700000</v>
      </c>
      <c r="G24" s="207">
        <f t="shared" si="9"/>
        <v>0</v>
      </c>
      <c r="H24" s="207">
        <f t="shared" si="10"/>
        <v>0</v>
      </c>
      <c r="I24" s="207">
        <f t="shared" si="11"/>
        <v>0</v>
      </c>
      <c r="J24" s="207">
        <f t="shared" si="12"/>
        <v>2700000</v>
      </c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>
        <f>E24</f>
        <v>2700000</v>
      </c>
      <c r="BI24" s="207"/>
      <c r="BJ24" s="207"/>
      <c r="BK24" s="207"/>
      <c r="BL24" s="207"/>
      <c r="BM24" s="207"/>
      <c r="BN24" s="207"/>
      <c r="BO24" s="207"/>
      <c r="BP24" s="207"/>
      <c r="BQ24" s="207"/>
      <c r="BR24" s="207"/>
      <c r="BS24" s="207"/>
      <c r="BT24" s="207"/>
    </row>
    <row r="25" spans="2:72" ht="14.4">
      <c r="B25" s="218" t="s">
        <v>467</v>
      </c>
      <c r="C25" s="173">
        <v>10</v>
      </c>
      <c r="D25" s="207">
        <v>270000</v>
      </c>
      <c r="E25" s="207">
        <f t="shared" si="13"/>
        <v>2700000</v>
      </c>
      <c r="G25" s="207">
        <f t="shared" si="9"/>
        <v>0</v>
      </c>
      <c r="H25" s="207">
        <f t="shared" si="10"/>
        <v>0</v>
      </c>
      <c r="I25" s="207">
        <f t="shared" si="11"/>
        <v>0</v>
      </c>
      <c r="J25" s="207">
        <f t="shared" si="12"/>
        <v>2700000</v>
      </c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>
        <f>E25</f>
        <v>2700000</v>
      </c>
      <c r="BQ25" s="207"/>
      <c r="BR25" s="207"/>
      <c r="BS25" s="207"/>
      <c r="BT25" s="207"/>
    </row>
    <row r="26" spans="2:72" ht="14.4">
      <c r="B26" s="218" t="s">
        <v>468</v>
      </c>
      <c r="C26" s="173">
        <v>10</v>
      </c>
      <c r="D26" s="207">
        <v>270000</v>
      </c>
      <c r="E26" s="207">
        <f>C26*D26</f>
        <v>2700000</v>
      </c>
      <c r="G26" s="207">
        <f t="shared" si="9"/>
        <v>0</v>
      </c>
      <c r="H26" s="207">
        <f t="shared" si="10"/>
        <v>0</v>
      </c>
      <c r="I26" s="207">
        <f t="shared" si="11"/>
        <v>2700000</v>
      </c>
      <c r="J26" s="207">
        <f t="shared" si="12"/>
        <v>0</v>
      </c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>
        <f>E26</f>
        <v>2700000</v>
      </c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7"/>
      <c r="BN26" s="207"/>
      <c r="BO26" s="207"/>
      <c r="BP26" s="207"/>
      <c r="BQ26" s="207"/>
      <c r="BR26" s="207"/>
      <c r="BS26" s="207"/>
      <c r="BT26" s="207"/>
    </row>
    <row r="27" spans="2:72" ht="14.4">
      <c r="B27" s="218" t="s">
        <v>469</v>
      </c>
      <c r="C27" s="173">
        <v>10</v>
      </c>
      <c r="D27" s="207">
        <v>270000</v>
      </c>
      <c r="E27" s="207">
        <f>C27*D27</f>
        <v>2700000</v>
      </c>
      <c r="G27" s="207">
        <f t="shared" si="9"/>
        <v>0</v>
      </c>
      <c r="H27" s="207">
        <f t="shared" si="10"/>
        <v>0</v>
      </c>
      <c r="I27" s="207">
        <f t="shared" si="11"/>
        <v>2700000</v>
      </c>
      <c r="J27" s="207">
        <f t="shared" si="12"/>
        <v>0</v>
      </c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>
        <f>E27</f>
        <v>2700000</v>
      </c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</row>
    <row r="28" spans="2:72" ht="14.4">
      <c r="B28" s="218" t="s">
        <v>470</v>
      </c>
      <c r="C28" s="173">
        <v>10</v>
      </c>
      <c r="D28" s="207">
        <v>270000</v>
      </c>
      <c r="E28" s="207">
        <f>C28*D28</f>
        <v>2700000</v>
      </c>
      <c r="G28" s="207">
        <f t="shared" si="9"/>
        <v>0</v>
      </c>
      <c r="H28" s="207">
        <f t="shared" si="10"/>
        <v>0</v>
      </c>
      <c r="I28" s="207">
        <f t="shared" si="11"/>
        <v>0</v>
      </c>
      <c r="J28" s="207">
        <f t="shared" si="12"/>
        <v>2700000</v>
      </c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>
        <f>E28</f>
        <v>2700000</v>
      </c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</row>
    <row r="29" spans="2:72" ht="14.4">
      <c r="B29" s="218" t="s">
        <v>471</v>
      </c>
      <c r="C29" s="173">
        <v>10</v>
      </c>
      <c r="D29" s="207">
        <v>270000</v>
      </c>
      <c r="E29" s="207">
        <f>C29*D29</f>
        <v>2700000</v>
      </c>
      <c r="G29" s="207">
        <f t="shared" si="9"/>
        <v>0</v>
      </c>
      <c r="H29" s="207">
        <f t="shared" si="10"/>
        <v>0</v>
      </c>
      <c r="I29" s="207">
        <f t="shared" si="11"/>
        <v>0</v>
      </c>
      <c r="J29" s="207">
        <f t="shared" si="12"/>
        <v>2700000</v>
      </c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>
        <f>E29</f>
        <v>2700000</v>
      </c>
      <c r="BQ29" s="207"/>
      <c r="BR29" s="207"/>
      <c r="BS29" s="207"/>
      <c r="BT29" s="207"/>
    </row>
    <row r="30" spans="2:72" ht="14.4">
      <c r="B30" s="218"/>
      <c r="C30" s="173"/>
      <c r="D30" s="207"/>
      <c r="E30" s="207"/>
      <c r="G30" s="207">
        <f t="shared" si="9"/>
        <v>0</v>
      </c>
      <c r="H30" s="207">
        <f t="shared" si="10"/>
        <v>0</v>
      </c>
      <c r="I30" s="207">
        <f t="shared" si="11"/>
        <v>0</v>
      </c>
      <c r="J30" s="207">
        <f t="shared" si="12"/>
        <v>0</v>
      </c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</row>
    <row r="31" spans="2:72" ht="14.4">
      <c r="B31" s="218"/>
      <c r="C31" s="173"/>
      <c r="D31" s="207"/>
      <c r="E31" s="207"/>
      <c r="G31" s="207">
        <f t="shared" si="9"/>
        <v>0</v>
      </c>
      <c r="H31" s="207">
        <f t="shared" si="10"/>
        <v>0</v>
      </c>
      <c r="I31" s="207">
        <f t="shared" si="11"/>
        <v>0</v>
      </c>
      <c r="J31" s="207">
        <f t="shared" si="12"/>
        <v>0</v>
      </c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  <c r="BO31" s="207"/>
      <c r="BP31" s="207"/>
      <c r="BQ31" s="207"/>
      <c r="BR31" s="207"/>
      <c r="BS31" s="207"/>
      <c r="BT31" s="207"/>
    </row>
    <row r="32" spans="2:72" ht="14.4">
      <c r="B32" s="218"/>
      <c r="C32" s="173"/>
      <c r="D32" s="207"/>
      <c r="E32" s="207"/>
      <c r="G32" s="207">
        <f t="shared" si="9"/>
        <v>0</v>
      </c>
      <c r="H32" s="207">
        <f t="shared" si="10"/>
        <v>0</v>
      </c>
      <c r="I32" s="207">
        <f t="shared" si="11"/>
        <v>0</v>
      </c>
      <c r="J32" s="207">
        <f t="shared" si="12"/>
        <v>0</v>
      </c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07"/>
      <c r="BN32" s="207"/>
      <c r="BO32" s="207"/>
      <c r="BP32" s="207"/>
      <c r="BQ32" s="207"/>
      <c r="BR32" s="207"/>
      <c r="BS32" s="207"/>
      <c r="BT32" s="207"/>
    </row>
    <row r="33" spans="2:72" ht="14.4">
      <c r="B33" s="250" t="s">
        <v>189</v>
      </c>
      <c r="C33" s="251"/>
      <c r="D33" s="251"/>
      <c r="E33" s="251"/>
      <c r="G33" s="317">
        <f>SUM(G34:G42)</f>
        <v>0</v>
      </c>
      <c r="H33" s="317">
        <f t="shared" ref="H33:J33" si="14">SUM(H34:H42)</f>
        <v>288000</v>
      </c>
      <c r="I33" s="317">
        <f t="shared" si="14"/>
        <v>576000</v>
      </c>
      <c r="J33" s="317">
        <f t="shared" si="14"/>
        <v>576000</v>
      </c>
      <c r="L33" s="251"/>
      <c r="M33" s="251"/>
      <c r="N33" s="251"/>
      <c r="O33" s="251"/>
      <c r="P33" s="251"/>
      <c r="Q33" s="251"/>
      <c r="R33" s="251"/>
      <c r="S33" s="251"/>
      <c r="T33" s="251"/>
      <c r="U33" s="317"/>
      <c r="V33" s="317">
        <f t="shared" ref="V33:BT33" si="15">SUM(V34:V42)</f>
        <v>0</v>
      </c>
      <c r="W33" s="317">
        <f t="shared" si="15"/>
        <v>0</v>
      </c>
      <c r="X33" s="317">
        <f t="shared" si="15"/>
        <v>0</v>
      </c>
      <c r="Y33" s="317"/>
      <c r="Z33" s="317">
        <f t="shared" si="15"/>
        <v>24000</v>
      </c>
      <c r="AA33" s="317">
        <f t="shared" si="15"/>
        <v>24000</v>
      </c>
      <c r="AB33" s="317">
        <f t="shared" si="15"/>
        <v>24000</v>
      </c>
      <c r="AC33" s="317"/>
      <c r="AD33" s="317">
        <f t="shared" si="15"/>
        <v>24000</v>
      </c>
      <c r="AE33" s="317">
        <f t="shared" si="15"/>
        <v>24000</v>
      </c>
      <c r="AF33" s="317">
        <f t="shared" si="15"/>
        <v>24000</v>
      </c>
      <c r="AG33" s="317"/>
      <c r="AH33" s="317">
        <f t="shared" si="15"/>
        <v>24000</v>
      </c>
      <c r="AI33" s="317">
        <f t="shared" si="15"/>
        <v>24000</v>
      </c>
      <c r="AJ33" s="317">
        <f t="shared" si="15"/>
        <v>24000</v>
      </c>
      <c r="AK33" s="317"/>
      <c r="AL33" s="317">
        <f t="shared" si="15"/>
        <v>24000</v>
      </c>
      <c r="AM33" s="317">
        <f t="shared" si="15"/>
        <v>24000</v>
      </c>
      <c r="AN33" s="317">
        <f t="shared" si="15"/>
        <v>24000</v>
      </c>
      <c r="AO33" s="317"/>
      <c r="AP33" s="317">
        <f t="shared" si="15"/>
        <v>48000</v>
      </c>
      <c r="AQ33" s="317">
        <f t="shared" si="15"/>
        <v>48000</v>
      </c>
      <c r="AR33" s="317">
        <f t="shared" si="15"/>
        <v>48000</v>
      </c>
      <c r="AS33" s="317"/>
      <c r="AT33" s="317">
        <f t="shared" si="15"/>
        <v>48000</v>
      </c>
      <c r="AU33" s="317">
        <f t="shared" si="15"/>
        <v>48000</v>
      </c>
      <c r="AV33" s="317">
        <f t="shared" si="15"/>
        <v>48000</v>
      </c>
      <c r="AW33" s="317"/>
      <c r="AX33" s="317">
        <f t="shared" si="15"/>
        <v>48000</v>
      </c>
      <c r="AY33" s="317">
        <f t="shared" si="15"/>
        <v>48000</v>
      </c>
      <c r="AZ33" s="317">
        <f t="shared" si="15"/>
        <v>48000</v>
      </c>
      <c r="BA33" s="317"/>
      <c r="BB33" s="317">
        <f t="shared" si="15"/>
        <v>48000</v>
      </c>
      <c r="BC33" s="317">
        <f t="shared" si="15"/>
        <v>48000</v>
      </c>
      <c r="BD33" s="317">
        <f t="shared" si="15"/>
        <v>48000</v>
      </c>
      <c r="BE33" s="317"/>
      <c r="BF33" s="317">
        <f t="shared" si="15"/>
        <v>48000</v>
      </c>
      <c r="BG33" s="317">
        <f t="shared" si="15"/>
        <v>48000</v>
      </c>
      <c r="BH33" s="317">
        <f t="shared" si="15"/>
        <v>48000</v>
      </c>
      <c r="BI33" s="317"/>
      <c r="BJ33" s="317">
        <f t="shared" si="15"/>
        <v>48000</v>
      </c>
      <c r="BK33" s="317">
        <f t="shared" si="15"/>
        <v>48000</v>
      </c>
      <c r="BL33" s="317">
        <f t="shared" si="15"/>
        <v>48000</v>
      </c>
      <c r="BM33" s="317">
        <f t="shared" si="15"/>
        <v>0</v>
      </c>
      <c r="BN33" s="317">
        <f t="shared" si="15"/>
        <v>48000</v>
      </c>
      <c r="BO33" s="317">
        <f t="shared" si="15"/>
        <v>48000</v>
      </c>
      <c r="BP33" s="317">
        <f t="shared" si="15"/>
        <v>48000</v>
      </c>
      <c r="BQ33" s="317"/>
      <c r="BR33" s="317">
        <f t="shared" si="15"/>
        <v>48000</v>
      </c>
      <c r="BS33" s="317">
        <f t="shared" si="15"/>
        <v>48000</v>
      </c>
      <c r="BT33" s="317">
        <f t="shared" si="15"/>
        <v>48000</v>
      </c>
    </row>
    <row r="34" spans="2:72" ht="14.4">
      <c r="B34" s="218" t="s">
        <v>402</v>
      </c>
      <c r="C34" s="173">
        <v>1</v>
      </c>
      <c r="D34" s="207">
        <v>72000</v>
      </c>
      <c r="E34" s="207">
        <f t="shared" ref="E34:E37" si="16">C34*D34</f>
        <v>72000</v>
      </c>
      <c r="G34" s="207">
        <f>SUM(L34:X34)</f>
        <v>0</v>
      </c>
      <c r="H34" s="207">
        <f>SUM(Z34:AN34)</f>
        <v>72000</v>
      </c>
      <c r="I34" s="207">
        <f>SUM(AP34:BD34)</f>
        <v>72000</v>
      </c>
      <c r="J34" s="207">
        <f t="shared" ref="J34" si="17">SUM(BF34:BT34)</f>
        <v>72000</v>
      </c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>
        <f t="shared" ref="Z34:AM34" si="18">$D$34/12</f>
        <v>6000</v>
      </c>
      <c r="AA34" s="207">
        <f t="shared" si="18"/>
        <v>6000</v>
      </c>
      <c r="AB34" s="207">
        <f t="shared" si="18"/>
        <v>6000</v>
      </c>
      <c r="AC34" s="207"/>
      <c r="AD34" s="207">
        <f t="shared" si="18"/>
        <v>6000</v>
      </c>
      <c r="AE34" s="207">
        <f t="shared" si="18"/>
        <v>6000</v>
      </c>
      <c r="AF34" s="207">
        <f t="shared" si="18"/>
        <v>6000</v>
      </c>
      <c r="AG34" s="207"/>
      <c r="AH34" s="207">
        <f t="shared" si="18"/>
        <v>6000</v>
      </c>
      <c r="AI34" s="207">
        <f t="shared" si="18"/>
        <v>6000</v>
      </c>
      <c r="AJ34" s="207">
        <f t="shared" si="18"/>
        <v>6000</v>
      </c>
      <c r="AK34" s="207"/>
      <c r="AL34" s="207">
        <f t="shared" si="18"/>
        <v>6000</v>
      </c>
      <c r="AM34" s="207">
        <f t="shared" si="18"/>
        <v>6000</v>
      </c>
      <c r="AN34" s="207">
        <f>$D$34/12</f>
        <v>6000</v>
      </c>
      <c r="AO34" s="207"/>
      <c r="AP34" s="207">
        <f t="shared" ref="AP34:BT34" si="19">$D$34/12</f>
        <v>6000</v>
      </c>
      <c r="AQ34" s="207">
        <f t="shared" si="19"/>
        <v>6000</v>
      </c>
      <c r="AR34" s="207">
        <f t="shared" si="19"/>
        <v>6000</v>
      </c>
      <c r="AS34" s="207"/>
      <c r="AT34" s="207">
        <f t="shared" si="19"/>
        <v>6000</v>
      </c>
      <c r="AU34" s="207">
        <f t="shared" si="19"/>
        <v>6000</v>
      </c>
      <c r="AV34" s="207">
        <f t="shared" si="19"/>
        <v>6000</v>
      </c>
      <c r="AW34" s="207"/>
      <c r="AX34" s="207">
        <f t="shared" si="19"/>
        <v>6000</v>
      </c>
      <c r="AY34" s="207">
        <f t="shared" si="19"/>
        <v>6000</v>
      </c>
      <c r="AZ34" s="207">
        <f t="shared" si="19"/>
        <v>6000</v>
      </c>
      <c r="BA34" s="207"/>
      <c r="BB34" s="207">
        <f t="shared" si="19"/>
        <v>6000</v>
      </c>
      <c r="BC34" s="207">
        <f t="shared" si="19"/>
        <v>6000</v>
      </c>
      <c r="BD34" s="207">
        <f t="shared" si="19"/>
        <v>6000</v>
      </c>
      <c r="BE34" s="207"/>
      <c r="BF34" s="207">
        <f t="shared" si="19"/>
        <v>6000</v>
      </c>
      <c r="BG34" s="207">
        <f t="shared" si="19"/>
        <v>6000</v>
      </c>
      <c r="BH34" s="207">
        <f t="shared" si="19"/>
        <v>6000</v>
      </c>
      <c r="BI34" s="207"/>
      <c r="BJ34" s="207">
        <f t="shared" si="19"/>
        <v>6000</v>
      </c>
      <c r="BK34" s="207">
        <f t="shared" si="19"/>
        <v>6000</v>
      </c>
      <c r="BL34" s="207">
        <f t="shared" si="19"/>
        <v>6000</v>
      </c>
      <c r="BM34" s="207"/>
      <c r="BN34" s="207">
        <f t="shared" si="19"/>
        <v>6000</v>
      </c>
      <c r="BO34" s="207">
        <f t="shared" si="19"/>
        <v>6000</v>
      </c>
      <c r="BP34" s="207">
        <f t="shared" si="19"/>
        <v>6000</v>
      </c>
      <c r="BQ34" s="207"/>
      <c r="BR34" s="207">
        <f t="shared" si="19"/>
        <v>6000</v>
      </c>
      <c r="BS34" s="207">
        <f t="shared" si="19"/>
        <v>6000</v>
      </c>
      <c r="BT34" s="207">
        <f t="shared" si="19"/>
        <v>6000</v>
      </c>
    </row>
    <row r="35" spans="2:72" ht="14.4">
      <c r="B35" s="218" t="s">
        <v>403</v>
      </c>
      <c r="C35" s="173">
        <v>1</v>
      </c>
      <c r="D35" s="207">
        <v>72000</v>
      </c>
      <c r="E35" s="207">
        <f t="shared" si="16"/>
        <v>72000</v>
      </c>
      <c r="G35" s="207">
        <f t="shared" ref="G35:G37" si="20">SUM(L35:X35)</f>
        <v>0</v>
      </c>
      <c r="H35" s="207">
        <f t="shared" ref="H35:H37" si="21">SUM(Z35:AN35)</f>
        <v>72000</v>
      </c>
      <c r="I35" s="207">
        <f t="shared" ref="I35:I37" si="22">SUM(AP35:BD35)</f>
        <v>72000</v>
      </c>
      <c r="J35" s="207">
        <f t="shared" ref="J35:J37" si="23">SUM(BF35:BT35)</f>
        <v>72000</v>
      </c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>
        <f t="shared" ref="Z35:AM35" si="24">$D$35/12</f>
        <v>6000</v>
      </c>
      <c r="AA35" s="207">
        <f t="shared" si="24"/>
        <v>6000</v>
      </c>
      <c r="AB35" s="207">
        <f t="shared" si="24"/>
        <v>6000</v>
      </c>
      <c r="AC35" s="207"/>
      <c r="AD35" s="207">
        <f t="shared" si="24"/>
        <v>6000</v>
      </c>
      <c r="AE35" s="207">
        <f t="shared" si="24"/>
        <v>6000</v>
      </c>
      <c r="AF35" s="207">
        <f t="shared" si="24"/>
        <v>6000</v>
      </c>
      <c r="AG35" s="207"/>
      <c r="AH35" s="207">
        <f t="shared" si="24"/>
        <v>6000</v>
      </c>
      <c r="AI35" s="207">
        <f t="shared" si="24"/>
        <v>6000</v>
      </c>
      <c r="AJ35" s="207">
        <f t="shared" si="24"/>
        <v>6000</v>
      </c>
      <c r="AK35" s="207"/>
      <c r="AL35" s="207">
        <f t="shared" si="24"/>
        <v>6000</v>
      </c>
      <c r="AM35" s="207">
        <f t="shared" si="24"/>
        <v>6000</v>
      </c>
      <c r="AN35" s="207">
        <f>$D$35/12</f>
        <v>6000</v>
      </c>
      <c r="AO35" s="207"/>
      <c r="AP35" s="207">
        <f t="shared" ref="AP35:BT35" si="25">$D$35/12</f>
        <v>6000</v>
      </c>
      <c r="AQ35" s="207">
        <f t="shared" si="25"/>
        <v>6000</v>
      </c>
      <c r="AR35" s="207">
        <f t="shared" si="25"/>
        <v>6000</v>
      </c>
      <c r="AS35" s="207"/>
      <c r="AT35" s="207">
        <f t="shared" si="25"/>
        <v>6000</v>
      </c>
      <c r="AU35" s="207">
        <f t="shared" si="25"/>
        <v>6000</v>
      </c>
      <c r="AV35" s="207">
        <f t="shared" si="25"/>
        <v>6000</v>
      </c>
      <c r="AW35" s="207"/>
      <c r="AX35" s="207">
        <f t="shared" si="25"/>
        <v>6000</v>
      </c>
      <c r="AY35" s="207">
        <f t="shared" si="25"/>
        <v>6000</v>
      </c>
      <c r="AZ35" s="207">
        <f t="shared" si="25"/>
        <v>6000</v>
      </c>
      <c r="BA35" s="207"/>
      <c r="BB35" s="207">
        <f t="shared" si="25"/>
        <v>6000</v>
      </c>
      <c r="BC35" s="207">
        <f t="shared" si="25"/>
        <v>6000</v>
      </c>
      <c r="BD35" s="207">
        <f t="shared" si="25"/>
        <v>6000</v>
      </c>
      <c r="BE35" s="207"/>
      <c r="BF35" s="207">
        <f t="shared" si="25"/>
        <v>6000</v>
      </c>
      <c r="BG35" s="207">
        <f t="shared" si="25"/>
        <v>6000</v>
      </c>
      <c r="BH35" s="207">
        <f t="shared" si="25"/>
        <v>6000</v>
      </c>
      <c r="BI35" s="207"/>
      <c r="BJ35" s="207">
        <f t="shared" si="25"/>
        <v>6000</v>
      </c>
      <c r="BK35" s="207">
        <f t="shared" si="25"/>
        <v>6000</v>
      </c>
      <c r="BL35" s="207">
        <f t="shared" si="25"/>
        <v>6000</v>
      </c>
      <c r="BM35" s="207"/>
      <c r="BN35" s="207">
        <f t="shared" si="25"/>
        <v>6000</v>
      </c>
      <c r="BO35" s="207">
        <f t="shared" si="25"/>
        <v>6000</v>
      </c>
      <c r="BP35" s="207">
        <f t="shared" si="25"/>
        <v>6000</v>
      </c>
      <c r="BQ35" s="207"/>
      <c r="BR35" s="207">
        <f t="shared" si="25"/>
        <v>6000</v>
      </c>
      <c r="BS35" s="207">
        <f t="shared" si="25"/>
        <v>6000</v>
      </c>
      <c r="BT35" s="207">
        <f t="shared" si="25"/>
        <v>6000</v>
      </c>
    </row>
    <row r="36" spans="2:72" ht="14.4">
      <c r="B36" s="218" t="s">
        <v>404</v>
      </c>
      <c r="C36" s="173">
        <v>1</v>
      </c>
      <c r="D36" s="207">
        <v>72000</v>
      </c>
      <c r="E36" s="207">
        <f t="shared" si="16"/>
        <v>72000</v>
      </c>
      <c r="G36" s="207">
        <f t="shared" si="20"/>
        <v>0</v>
      </c>
      <c r="H36" s="207">
        <f t="shared" si="21"/>
        <v>72000</v>
      </c>
      <c r="I36" s="207">
        <f t="shared" si="22"/>
        <v>72000</v>
      </c>
      <c r="J36" s="207">
        <f t="shared" si="23"/>
        <v>72000</v>
      </c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>
        <f t="shared" ref="Z36:AM36" si="26">$D$36/12</f>
        <v>6000</v>
      </c>
      <c r="AA36" s="207">
        <f t="shared" si="26"/>
        <v>6000</v>
      </c>
      <c r="AB36" s="207">
        <f t="shared" si="26"/>
        <v>6000</v>
      </c>
      <c r="AC36" s="207"/>
      <c r="AD36" s="207">
        <f t="shared" si="26"/>
        <v>6000</v>
      </c>
      <c r="AE36" s="207">
        <f t="shared" si="26"/>
        <v>6000</v>
      </c>
      <c r="AF36" s="207">
        <f t="shared" si="26"/>
        <v>6000</v>
      </c>
      <c r="AG36" s="207"/>
      <c r="AH36" s="207">
        <f t="shared" si="26"/>
        <v>6000</v>
      </c>
      <c r="AI36" s="207">
        <f t="shared" si="26"/>
        <v>6000</v>
      </c>
      <c r="AJ36" s="207">
        <f t="shared" si="26"/>
        <v>6000</v>
      </c>
      <c r="AK36" s="207"/>
      <c r="AL36" s="207">
        <f t="shared" si="26"/>
        <v>6000</v>
      </c>
      <c r="AM36" s="207">
        <f t="shared" si="26"/>
        <v>6000</v>
      </c>
      <c r="AN36" s="207">
        <f>$D$36/12</f>
        <v>6000</v>
      </c>
      <c r="AO36" s="207"/>
      <c r="AP36" s="207">
        <f t="shared" ref="AP36:BT36" si="27">$D$36/12</f>
        <v>6000</v>
      </c>
      <c r="AQ36" s="207">
        <f t="shared" si="27"/>
        <v>6000</v>
      </c>
      <c r="AR36" s="207">
        <f t="shared" si="27"/>
        <v>6000</v>
      </c>
      <c r="AS36" s="207"/>
      <c r="AT36" s="207">
        <f t="shared" si="27"/>
        <v>6000</v>
      </c>
      <c r="AU36" s="207">
        <f t="shared" si="27"/>
        <v>6000</v>
      </c>
      <c r="AV36" s="207">
        <f t="shared" si="27"/>
        <v>6000</v>
      </c>
      <c r="AW36" s="207"/>
      <c r="AX36" s="207">
        <f t="shared" si="27"/>
        <v>6000</v>
      </c>
      <c r="AY36" s="207">
        <f t="shared" si="27"/>
        <v>6000</v>
      </c>
      <c r="AZ36" s="207">
        <f t="shared" si="27"/>
        <v>6000</v>
      </c>
      <c r="BA36" s="207"/>
      <c r="BB36" s="207">
        <f t="shared" si="27"/>
        <v>6000</v>
      </c>
      <c r="BC36" s="207">
        <f t="shared" si="27"/>
        <v>6000</v>
      </c>
      <c r="BD36" s="207">
        <f t="shared" si="27"/>
        <v>6000</v>
      </c>
      <c r="BE36" s="207"/>
      <c r="BF36" s="207">
        <f t="shared" si="27"/>
        <v>6000</v>
      </c>
      <c r="BG36" s="207">
        <f t="shared" si="27"/>
        <v>6000</v>
      </c>
      <c r="BH36" s="207">
        <f t="shared" si="27"/>
        <v>6000</v>
      </c>
      <c r="BI36" s="207"/>
      <c r="BJ36" s="207">
        <f t="shared" si="27"/>
        <v>6000</v>
      </c>
      <c r="BK36" s="207">
        <f t="shared" si="27"/>
        <v>6000</v>
      </c>
      <c r="BL36" s="207">
        <f t="shared" si="27"/>
        <v>6000</v>
      </c>
      <c r="BM36" s="207"/>
      <c r="BN36" s="207">
        <f t="shared" si="27"/>
        <v>6000</v>
      </c>
      <c r="BO36" s="207">
        <f t="shared" si="27"/>
        <v>6000</v>
      </c>
      <c r="BP36" s="207">
        <f t="shared" si="27"/>
        <v>6000</v>
      </c>
      <c r="BQ36" s="207"/>
      <c r="BR36" s="207">
        <f t="shared" si="27"/>
        <v>6000</v>
      </c>
      <c r="BS36" s="207">
        <f t="shared" si="27"/>
        <v>6000</v>
      </c>
      <c r="BT36" s="207">
        <f t="shared" si="27"/>
        <v>6000</v>
      </c>
    </row>
    <row r="37" spans="2:72" ht="14.4">
      <c r="B37" s="218" t="s">
        <v>405</v>
      </c>
      <c r="C37" s="173">
        <v>1</v>
      </c>
      <c r="D37" s="207">
        <v>72000</v>
      </c>
      <c r="E37" s="207">
        <f t="shared" si="16"/>
        <v>72000</v>
      </c>
      <c r="G37" s="207">
        <f t="shared" si="20"/>
        <v>0</v>
      </c>
      <c r="H37" s="207">
        <f t="shared" si="21"/>
        <v>72000</v>
      </c>
      <c r="I37" s="207">
        <f t="shared" si="22"/>
        <v>72000</v>
      </c>
      <c r="J37" s="207">
        <f t="shared" si="23"/>
        <v>72000</v>
      </c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>
        <f t="shared" ref="Z37:AM37" si="28">$D$37/12</f>
        <v>6000</v>
      </c>
      <c r="AA37" s="207">
        <f t="shared" si="28"/>
        <v>6000</v>
      </c>
      <c r="AB37" s="207">
        <f t="shared" si="28"/>
        <v>6000</v>
      </c>
      <c r="AC37" s="207"/>
      <c r="AD37" s="207">
        <f t="shared" si="28"/>
        <v>6000</v>
      </c>
      <c r="AE37" s="207">
        <f t="shared" si="28"/>
        <v>6000</v>
      </c>
      <c r="AF37" s="207">
        <f t="shared" si="28"/>
        <v>6000</v>
      </c>
      <c r="AG37" s="207"/>
      <c r="AH37" s="207">
        <f t="shared" si="28"/>
        <v>6000</v>
      </c>
      <c r="AI37" s="207">
        <f t="shared" si="28"/>
        <v>6000</v>
      </c>
      <c r="AJ37" s="207">
        <f t="shared" si="28"/>
        <v>6000</v>
      </c>
      <c r="AK37" s="207"/>
      <c r="AL37" s="207">
        <f t="shared" si="28"/>
        <v>6000</v>
      </c>
      <c r="AM37" s="207">
        <f t="shared" si="28"/>
        <v>6000</v>
      </c>
      <c r="AN37" s="207">
        <f>$D$37/12</f>
        <v>6000</v>
      </c>
      <c r="AO37" s="207"/>
      <c r="AP37" s="207">
        <f t="shared" ref="AP37:BT37" si="29">$D$37/12</f>
        <v>6000</v>
      </c>
      <c r="AQ37" s="207">
        <f t="shared" si="29"/>
        <v>6000</v>
      </c>
      <c r="AR37" s="207">
        <f t="shared" si="29"/>
        <v>6000</v>
      </c>
      <c r="AS37" s="207"/>
      <c r="AT37" s="207">
        <f t="shared" si="29"/>
        <v>6000</v>
      </c>
      <c r="AU37" s="207">
        <f t="shared" si="29"/>
        <v>6000</v>
      </c>
      <c r="AV37" s="207">
        <f t="shared" si="29"/>
        <v>6000</v>
      </c>
      <c r="AW37" s="207"/>
      <c r="AX37" s="207">
        <f t="shared" si="29"/>
        <v>6000</v>
      </c>
      <c r="AY37" s="207">
        <f t="shared" si="29"/>
        <v>6000</v>
      </c>
      <c r="AZ37" s="207">
        <f t="shared" si="29"/>
        <v>6000</v>
      </c>
      <c r="BA37" s="207"/>
      <c r="BB37" s="207">
        <f t="shared" si="29"/>
        <v>6000</v>
      </c>
      <c r="BC37" s="207">
        <f t="shared" si="29"/>
        <v>6000</v>
      </c>
      <c r="BD37" s="207">
        <f t="shared" si="29"/>
        <v>6000</v>
      </c>
      <c r="BE37" s="207"/>
      <c r="BF37" s="207">
        <f t="shared" si="29"/>
        <v>6000</v>
      </c>
      <c r="BG37" s="207">
        <f t="shared" si="29"/>
        <v>6000</v>
      </c>
      <c r="BH37" s="207">
        <f t="shared" si="29"/>
        <v>6000</v>
      </c>
      <c r="BI37" s="207"/>
      <c r="BJ37" s="207">
        <f t="shared" si="29"/>
        <v>6000</v>
      </c>
      <c r="BK37" s="207">
        <f t="shared" si="29"/>
        <v>6000</v>
      </c>
      <c r="BL37" s="207">
        <f t="shared" si="29"/>
        <v>6000</v>
      </c>
      <c r="BM37" s="207"/>
      <c r="BN37" s="207">
        <f t="shared" si="29"/>
        <v>6000</v>
      </c>
      <c r="BO37" s="207">
        <f t="shared" si="29"/>
        <v>6000</v>
      </c>
      <c r="BP37" s="207">
        <f t="shared" si="29"/>
        <v>6000</v>
      </c>
      <c r="BQ37" s="207"/>
      <c r="BR37" s="207">
        <f t="shared" si="29"/>
        <v>6000</v>
      </c>
      <c r="BS37" s="207">
        <f t="shared" si="29"/>
        <v>6000</v>
      </c>
      <c r="BT37" s="207">
        <f t="shared" si="29"/>
        <v>6000</v>
      </c>
    </row>
    <row r="38" spans="2:72" ht="14.4">
      <c r="B38" s="218" t="s">
        <v>456</v>
      </c>
      <c r="C38" s="173">
        <v>1</v>
      </c>
      <c r="D38" s="207">
        <v>72000</v>
      </c>
      <c r="E38" s="207">
        <f t="shared" ref="E38:E41" si="30">C38*D38</f>
        <v>72000</v>
      </c>
      <c r="G38" s="207">
        <f t="shared" ref="G38:G42" si="31">SUM(L38:X38)</f>
        <v>0</v>
      </c>
      <c r="H38" s="207">
        <f t="shared" ref="H38:H42" si="32">SUM(Z38:AN38)</f>
        <v>0</v>
      </c>
      <c r="I38" s="207">
        <f t="shared" ref="I38:I42" si="33">SUM(AP38:BD38)</f>
        <v>72000</v>
      </c>
      <c r="J38" s="207">
        <f t="shared" ref="J38:J42" si="34">SUM(BF38:BT38)</f>
        <v>72000</v>
      </c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  <c r="AG38" s="207"/>
      <c r="AH38" s="207"/>
      <c r="AI38" s="207"/>
      <c r="AJ38" s="207"/>
      <c r="AK38" s="207"/>
      <c r="AL38" s="207"/>
      <c r="AM38" s="207"/>
      <c r="AN38" s="207"/>
      <c r="AO38" s="207"/>
      <c r="AP38" s="207">
        <f>$E$38/12</f>
        <v>6000</v>
      </c>
      <c r="AQ38" s="207">
        <f t="shared" ref="AQ38:AR38" si="35">$E$38/12</f>
        <v>6000</v>
      </c>
      <c r="AR38" s="207">
        <f t="shared" si="35"/>
        <v>6000</v>
      </c>
      <c r="AS38" s="207"/>
      <c r="AT38" s="207">
        <f>$E$38/12</f>
        <v>6000</v>
      </c>
      <c r="AU38" s="207">
        <f t="shared" ref="AU38:AV38" si="36">$E$38/12</f>
        <v>6000</v>
      </c>
      <c r="AV38" s="207">
        <f t="shared" si="36"/>
        <v>6000</v>
      </c>
      <c r="AW38" s="207"/>
      <c r="AX38" s="207">
        <f>$E$38/12</f>
        <v>6000</v>
      </c>
      <c r="AY38" s="207">
        <f t="shared" ref="AY38:AZ38" si="37">$E$38/12</f>
        <v>6000</v>
      </c>
      <c r="AZ38" s="207">
        <f t="shared" si="37"/>
        <v>6000</v>
      </c>
      <c r="BA38" s="207"/>
      <c r="BB38" s="207">
        <f>$E$38/12</f>
        <v>6000</v>
      </c>
      <c r="BC38" s="207">
        <f t="shared" ref="BC38:BD38" si="38">$E$38/12</f>
        <v>6000</v>
      </c>
      <c r="BD38" s="207">
        <f t="shared" si="38"/>
        <v>6000</v>
      </c>
      <c r="BE38" s="207"/>
      <c r="BF38" s="207">
        <f>$E$38/12</f>
        <v>6000</v>
      </c>
      <c r="BG38" s="207">
        <f t="shared" ref="BG38:BH38" si="39">$E$38/12</f>
        <v>6000</v>
      </c>
      <c r="BH38" s="207">
        <f t="shared" si="39"/>
        <v>6000</v>
      </c>
      <c r="BI38" s="207"/>
      <c r="BJ38" s="207">
        <f>$E$38/12</f>
        <v>6000</v>
      </c>
      <c r="BK38" s="207">
        <f t="shared" ref="BK38:BL38" si="40">$E$38/12</f>
        <v>6000</v>
      </c>
      <c r="BL38" s="207">
        <f t="shared" si="40"/>
        <v>6000</v>
      </c>
      <c r="BM38" s="207"/>
      <c r="BN38" s="207">
        <f>$E$38/12</f>
        <v>6000</v>
      </c>
      <c r="BO38" s="207">
        <f t="shared" ref="BO38:BP38" si="41">$E$38/12</f>
        <v>6000</v>
      </c>
      <c r="BP38" s="207">
        <f t="shared" si="41"/>
        <v>6000</v>
      </c>
      <c r="BQ38" s="207"/>
      <c r="BR38" s="207">
        <f>$E$38/12</f>
        <v>6000</v>
      </c>
      <c r="BS38" s="207">
        <f t="shared" ref="BS38:BT38" si="42">$E$38/12</f>
        <v>6000</v>
      </c>
      <c r="BT38" s="207">
        <f t="shared" si="42"/>
        <v>6000</v>
      </c>
    </row>
    <row r="39" spans="2:72" ht="14.4">
      <c r="B39" s="218" t="s">
        <v>457</v>
      </c>
      <c r="C39" s="173">
        <v>1</v>
      </c>
      <c r="D39" s="207">
        <v>72000</v>
      </c>
      <c r="E39" s="207">
        <f t="shared" si="30"/>
        <v>72000</v>
      </c>
      <c r="G39" s="207">
        <f t="shared" si="31"/>
        <v>0</v>
      </c>
      <c r="H39" s="207">
        <f t="shared" si="32"/>
        <v>0</v>
      </c>
      <c r="I39" s="207">
        <f t="shared" si="33"/>
        <v>72000</v>
      </c>
      <c r="J39" s="207">
        <f t="shared" si="34"/>
        <v>72000</v>
      </c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/>
      <c r="AO39" s="207"/>
      <c r="AP39" s="207">
        <f>$E$39/12</f>
        <v>6000</v>
      </c>
      <c r="AQ39" s="207">
        <f t="shared" ref="AQ39:AR39" si="43">$E$39/12</f>
        <v>6000</v>
      </c>
      <c r="AR39" s="207">
        <f t="shared" si="43"/>
        <v>6000</v>
      </c>
      <c r="AS39" s="207"/>
      <c r="AT39" s="207">
        <f>$E$39/12</f>
        <v>6000</v>
      </c>
      <c r="AU39" s="207">
        <f t="shared" ref="AU39:AV39" si="44">$E$39/12</f>
        <v>6000</v>
      </c>
      <c r="AV39" s="207">
        <f t="shared" si="44"/>
        <v>6000</v>
      </c>
      <c r="AW39" s="207"/>
      <c r="AX39" s="207">
        <f>$E$39/12</f>
        <v>6000</v>
      </c>
      <c r="AY39" s="207">
        <f t="shared" ref="AY39:AZ39" si="45">$E$39/12</f>
        <v>6000</v>
      </c>
      <c r="AZ39" s="207">
        <f t="shared" si="45"/>
        <v>6000</v>
      </c>
      <c r="BA39" s="207"/>
      <c r="BB39" s="207">
        <f>$E$39/12</f>
        <v>6000</v>
      </c>
      <c r="BC39" s="207">
        <f t="shared" ref="BC39:BD39" si="46">$E$39/12</f>
        <v>6000</v>
      </c>
      <c r="BD39" s="207">
        <f t="shared" si="46"/>
        <v>6000</v>
      </c>
      <c r="BE39" s="207"/>
      <c r="BF39" s="207">
        <f>$E$39/12</f>
        <v>6000</v>
      </c>
      <c r="BG39" s="207">
        <f t="shared" ref="BG39:BH39" si="47">$E$39/12</f>
        <v>6000</v>
      </c>
      <c r="BH39" s="207">
        <f t="shared" si="47"/>
        <v>6000</v>
      </c>
      <c r="BI39" s="207"/>
      <c r="BJ39" s="207">
        <f>$E$39/12</f>
        <v>6000</v>
      </c>
      <c r="BK39" s="207">
        <f t="shared" ref="BK39:BL39" si="48">$E$39/12</f>
        <v>6000</v>
      </c>
      <c r="BL39" s="207">
        <f t="shared" si="48"/>
        <v>6000</v>
      </c>
      <c r="BM39" s="207"/>
      <c r="BN39" s="207">
        <f>$E$39/12</f>
        <v>6000</v>
      </c>
      <c r="BO39" s="207">
        <f t="shared" ref="BO39:BP39" si="49">$E$39/12</f>
        <v>6000</v>
      </c>
      <c r="BP39" s="207">
        <f t="shared" si="49"/>
        <v>6000</v>
      </c>
      <c r="BQ39" s="207"/>
      <c r="BR39" s="207">
        <f>$E$39/12</f>
        <v>6000</v>
      </c>
      <c r="BS39" s="207">
        <f t="shared" ref="BS39:BT39" si="50">$E$39/12</f>
        <v>6000</v>
      </c>
      <c r="BT39" s="207">
        <f t="shared" si="50"/>
        <v>6000</v>
      </c>
    </row>
    <row r="40" spans="2:72" ht="14.4">
      <c r="B40" s="218" t="s">
        <v>458</v>
      </c>
      <c r="C40" s="173">
        <v>1</v>
      </c>
      <c r="D40" s="207">
        <v>72000</v>
      </c>
      <c r="E40" s="207">
        <f t="shared" si="30"/>
        <v>72000</v>
      </c>
      <c r="G40" s="207">
        <f t="shared" si="31"/>
        <v>0</v>
      </c>
      <c r="H40" s="207">
        <f t="shared" si="32"/>
        <v>0</v>
      </c>
      <c r="I40" s="207">
        <f t="shared" si="33"/>
        <v>72000</v>
      </c>
      <c r="J40" s="207">
        <f t="shared" si="34"/>
        <v>72000</v>
      </c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207"/>
      <c r="AG40" s="207"/>
      <c r="AH40" s="207"/>
      <c r="AI40" s="207"/>
      <c r="AJ40" s="207"/>
      <c r="AK40" s="207"/>
      <c r="AL40" s="207"/>
      <c r="AM40" s="207"/>
      <c r="AN40" s="207"/>
      <c r="AO40" s="207"/>
      <c r="AP40" s="207">
        <f>$E$40/12</f>
        <v>6000</v>
      </c>
      <c r="AQ40" s="207">
        <f t="shared" ref="AQ40:AR40" si="51">$E$40/12</f>
        <v>6000</v>
      </c>
      <c r="AR40" s="207">
        <f t="shared" si="51"/>
        <v>6000</v>
      </c>
      <c r="AS40" s="207"/>
      <c r="AT40" s="207">
        <f>$E$40/12</f>
        <v>6000</v>
      </c>
      <c r="AU40" s="207">
        <f t="shared" ref="AU40:AV40" si="52">$E$40/12</f>
        <v>6000</v>
      </c>
      <c r="AV40" s="207">
        <f t="shared" si="52"/>
        <v>6000</v>
      </c>
      <c r="AW40" s="207"/>
      <c r="AX40" s="207">
        <f>$E$40/12</f>
        <v>6000</v>
      </c>
      <c r="AY40" s="207">
        <f t="shared" ref="AY40:AZ40" si="53">$E$40/12</f>
        <v>6000</v>
      </c>
      <c r="AZ40" s="207">
        <f t="shared" si="53"/>
        <v>6000</v>
      </c>
      <c r="BA40" s="207"/>
      <c r="BB40" s="207">
        <f>$E$40/12</f>
        <v>6000</v>
      </c>
      <c r="BC40" s="207">
        <f t="shared" ref="BC40:BD40" si="54">$E$40/12</f>
        <v>6000</v>
      </c>
      <c r="BD40" s="207">
        <f t="shared" si="54"/>
        <v>6000</v>
      </c>
      <c r="BE40" s="207"/>
      <c r="BF40" s="207">
        <f>$E$40/12</f>
        <v>6000</v>
      </c>
      <c r="BG40" s="207">
        <f t="shared" ref="BG40:BH40" si="55">$E$40/12</f>
        <v>6000</v>
      </c>
      <c r="BH40" s="207">
        <f t="shared" si="55"/>
        <v>6000</v>
      </c>
      <c r="BI40" s="207"/>
      <c r="BJ40" s="207">
        <f>$E$40/12</f>
        <v>6000</v>
      </c>
      <c r="BK40" s="207">
        <f t="shared" ref="BK40:BL40" si="56">$E$40/12</f>
        <v>6000</v>
      </c>
      <c r="BL40" s="207">
        <f t="shared" si="56"/>
        <v>6000</v>
      </c>
      <c r="BM40" s="207"/>
      <c r="BN40" s="207">
        <f>$E$40/12</f>
        <v>6000</v>
      </c>
      <c r="BO40" s="207">
        <f t="shared" ref="BO40:BP40" si="57">$E$40/12</f>
        <v>6000</v>
      </c>
      <c r="BP40" s="207">
        <f t="shared" si="57"/>
        <v>6000</v>
      </c>
      <c r="BQ40" s="207"/>
      <c r="BR40" s="207">
        <f>$E$40/12</f>
        <v>6000</v>
      </c>
      <c r="BS40" s="207">
        <f t="shared" ref="BS40:BT40" si="58">$E$40/12</f>
        <v>6000</v>
      </c>
      <c r="BT40" s="207">
        <f t="shared" si="58"/>
        <v>6000</v>
      </c>
    </row>
    <row r="41" spans="2:72" ht="14.4">
      <c r="B41" s="218" t="s">
        <v>459</v>
      </c>
      <c r="C41" s="173">
        <v>1</v>
      </c>
      <c r="D41" s="207">
        <v>72000</v>
      </c>
      <c r="E41" s="207">
        <f t="shared" si="30"/>
        <v>72000</v>
      </c>
      <c r="G41" s="207">
        <f t="shared" si="31"/>
        <v>0</v>
      </c>
      <c r="H41" s="207">
        <f t="shared" si="32"/>
        <v>0</v>
      </c>
      <c r="I41" s="207">
        <f t="shared" si="33"/>
        <v>72000</v>
      </c>
      <c r="J41" s="207">
        <f t="shared" si="34"/>
        <v>72000</v>
      </c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>
        <f>$E$41/12</f>
        <v>6000</v>
      </c>
      <c r="AQ41" s="207">
        <f t="shared" ref="AQ41:AR41" si="59">$E$41/12</f>
        <v>6000</v>
      </c>
      <c r="AR41" s="207">
        <f t="shared" si="59"/>
        <v>6000</v>
      </c>
      <c r="AS41" s="207"/>
      <c r="AT41" s="207">
        <f>$E$41/12</f>
        <v>6000</v>
      </c>
      <c r="AU41" s="207">
        <f t="shared" ref="AU41:AV41" si="60">$E$41/12</f>
        <v>6000</v>
      </c>
      <c r="AV41" s="207">
        <f t="shared" si="60"/>
        <v>6000</v>
      </c>
      <c r="AW41" s="207"/>
      <c r="AX41" s="207">
        <f>$E$41/12</f>
        <v>6000</v>
      </c>
      <c r="AY41" s="207">
        <f t="shared" ref="AY41:AZ41" si="61">$E$41/12</f>
        <v>6000</v>
      </c>
      <c r="AZ41" s="207">
        <f t="shared" si="61"/>
        <v>6000</v>
      </c>
      <c r="BA41" s="207"/>
      <c r="BB41" s="207">
        <f>$E$41/12</f>
        <v>6000</v>
      </c>
      <c r="BC41" s="207">
        <f t="shared" ref="BC41:BD41" si="62">$E$41/12</f>
        <v>6000</v>
      </c>
      <c r="BD41" s="207">
        <f t="shared" si="62"/>
        <v>6000</v>
      </c>
      <c r="BE41" s="207"/>
      <c r="BF41" s="207">
        <f>$E$41/12</f>
        <v>6000</v>
      </c>
      <c r="BG41" s="207">
        <f t="shared" ref="BG41:BH41" si="63">$E$41/12</f>
        <v>6000</v>
      </c>
      <c r="BH41" s="207">
        <f t="shared" si="63"/>
        <v>6000</v>
      </c>
      <c r="BI41" s="207"/>
      <c r="BJ41" s="207">
        <f>$E$41/12</f>
        <v>6000</v>
      </c>
      <c r="BK41" s="207">
        <f t="shared" ref="BK41:BL41" si="64">$E$41/12</f>
        <v>6000</v>
      </c>
      <c r="BL41" s="207">
        <f t="shared" si="64"/>
        <v>6000</v>
      </c>
      <c r="BM41" s="207"/>
      <c r="BN41" s="207">
        <f>$E$41/12</f>
        <v>6000</v>
      </c>
      <c r="BO41" s="207">
        <f t="shared" ref="BO41:BP41" si="65">$E$41/12</f>
        <v>6000</v>
      </c>
      <c r="BP41" s="207">
        <f t="shared" si="65"/>
        <v>6000</v>
      </c>
      <c r="BQ41" s="207"/>
      <c r="BR41" s="207">
        <f>$E$41/12</f>
        <v>6000</v>
      </c>
      <c r="BS41" s="207">
        <f t="shared" ref="BS41:BT41" si="66">$E$41/12</f>
        <v>6000</v>
      </c>
      <c r="BT41" s="207">
        <f t="shared" si="66"/>
        <v>6000</v>
      </c>
    </row>
    <row r="42" spans="2:72" ht="14.4">
      <c r="B42" s="218"/>
      <c r="C42" s="173"/>
      <c r="D42" s="207"/>
      <c r="E42" s="207"/>
      <c r="G42" s="207">
        <f t="shared" si="31"/>
        <v>0</v>
      </c>
      <c r="H42" s="207">
        <f t="shared" si="32"/>
        <v>0</v>
      </c>
      <c r="I42" s="207">
        <f t="shared" si="33"/>
        <v>0</v>
      </c>
      <c r="J42" s="207">
        <f t="shared" si="34"/>
        <v>0</v>
      </c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  <c r="BI42" s="207"/>
      <c r="BJ42" s="207"/>
      <c r="BK42" s="207"/>
      <c r="BL42" s="207"/>
      <c r="BM42" s="207"/>
      <c r="BN42" s="207"/>
      <c r="BO42" s="207"/>
      <c r="BP42" s="207"/>
      <c r="BQ42" s="207"/>
      <c r="BR42" s="207"/>
      <c r="BS42" s="207"/>
      <c r="BT42" s="207"/>
    </row>
    <row r="43" spans="2:72" ht="14.4">
      <c r="B43" s="250" t="s">
        <v>441</v>
      </c>
      <c r="C43" s="251"/>
      <c r="D43" s="251"/>
      <c r="E43" s="251"/>
      <c r="G43" s="317">
        <f>SUM(G44:G45)</f>
        <v>0</v>
      </c>
      <c r="H43" s="317">
        <f t="shared" ref="H43:J43" si="67">SUM(H44:H45)</f>
        <v>100000.00000000001</v>
      </c>
      <c r="I43" s="317">
        <f t="shared" si="67"/>
        <v>100000.00000000001</v>
      </c>
      <c r="J43" s="317">
        <f t="shared" si="67"/>
        <v>100000.00000000001</v>
      </c>
      <c r="L43" s="251"/>
      <c r="M43" s="251"/>
      <c r="N43" s="251"/>
      <c r="O43" s="251"/>
      <c r="P43" s="251"/>
      <c r="Q43" s="251"/>
      <c r="R43" s="251"/>
      <c r="S43" s="251"/>
      <c r="T43" s="251"/>
      <c r="U43" s="317"/>
      <c r="V43" s="317">
        <f t="shared" ref="V43:BT43" si="68">SUM(V44:V45)</f>
        <v>0</v>
      </c>
      <c r="W43" s="317">
        <f t="shared" si="68"/>
        <v>0</v>
      </c>
      <c r="X43" s="317">
        <f t="shared" si="68"/>
        <v>0</v>
      </c>
      <c r="Y43" s="317"/>
      <c r="Z43" s="317">
        <f t="shared" si="68"/>
        <v>0</v>
      </c>
      <c r="AA43" s="317">
        <f t="shared" si="68"/>
        <v>0</v>
      </c>
      <c r="AB43" s="317">
        <f t="shared" si="68"/>
        <v>0</v>
      </c>
      <c r="AC43" s="317"/>
      <c r="AD43" s="317">
        <f t="shared" si="68"/>
        <v>16666.666666666668</v>
      </c>
      <c r="AE43" s="317">
        <f t="shared" si="68"/>
        <v>16666.666666666668</v>
      </c>
      <c r="AF43" s="317">
        <f t="shared" si="68"/>
        <v>16666.666666666668</v>
      </c>
      <c r="AG43" s="317"/>
      <c r="AH43" s="317">
        <f t="shared" si="68"/>
        <v>0</v>
      </c>
      <c r="AI43" s="317">
        <f t="shared" si="68"/>
        <v>0</v>
      </c>
      <c r="AJ43" s="317">
        <f t="shared" si="68"/>
        <v>16666.666666666668</v>
      </c>
      <c r="AK43" s="317"/>
      <c r="AL43" s="317">
        <f t="shared" si="68"/>
        <v>16666.666666666668</v>
      </c>
      <c r="AM43" s="317">
        <f t="shared" si="68"/>
        <v>16666.666666666668</v>
      </c>
      <c r="AN43" s="317">
        <f t="shared" si="68"/>
        <v>0</v>
      </c>
      <c r="AO43" s="317"/>
      <c r="AP43" s="317">
        <f t="shared" si="68"/>
        <v>0</v>
      </c>
      <c r="AQ43" s="317">
        <f t="shared" si="68"/>
        <v>0</v>
      </c>
      <c r="AR43" s="317">
        <f t="shared" si="68"/>
        <v>0</v>
      </c>
      <c r="AS43" s="317"/>
      <c r="AT43" s="317">
        <f t="shared" si="68"/>
        <v>16666.666666666668</v>
      </c>
      <c r="AU43" s="317">
        <f t="shared" si="68"/>
        <v>16666.666666666668</v>
      </c>
      <c r="AV43" s="317">
        <f t="shared" si="68"/>
        <v>16666.666666666668</v>
      </c>
      <c r="AW43" s="317"/>
      <c r="AX43" s="317">
        <f t="shared" si="68"/>
        <v>0</v>
      </c>
      <c r="AY43" s="317">
        <f t="shared" si="68"/>
        <v>0</v>
      </c>
      <c r="AZ43" s="317">
        <f t="shared" si="68"/>
        <v>16666.666666666668</v>
      </c>
      <c r="BA43" s="317"/>
      <c r="BB43" s="317">
        <f t="shared" si="68"/>
        <v>16666.666666666668</v>
      </c>
      <c r="BC43" s="317">
        <f t="shared" si="68"/>
        <v>16666.666666666668</v>
      </c>
      <c r="BD43" s="317">
        <f t="shared" si="68"/>
        <v>0</v>
      </c>
      <c r="BE43" s="317"/>
      <c r="BF43" s="317">
        <f t="shared" si="68"/>
        <v>0</v>
      </c>
      <c r="BG43" s="317">
        <f t="shared" si="68"/>
        <v>0</v>
      </c>
      <c r="BH43" s="317">
        <f t="shared" si="68"/>
        <v>0</v>
      </c>
      <c r="BI43" s="317"/>
      <c r="BJ43" s="317">
        <f t="shared" si="68"/>
        <v>16666.666666666668</v>
      </c>
      <c r="BK43" s="317">
        <f t="shared" si="68"/>
        <v>16666.666666666668</v>
      </c>
      <c r="BL43" s="317">
        <f t="shared" si="68"/>
        <v>16666.666666666668</v>
      </c>
      <c r="BM43" s="317">
        <f t="shared" si="68"/>
        <v>0</v>
      </c>
      <c r="BN43" s="317">
        <f t="shared" si="68"/>
        <v>0</v>
      </c>
      <c r="BO43" s="317">
        <f t="shared" si="68"/>
        <v>0</v>
      </c>
      <c r="BP43" s="317">
        <f t="shared" si="68"/>
        <v>16666.666666666668</v>
      </c>
      <c r="BQ43" s="317"/>
      <c r="BR43" s="317">
        <f t="shared" si="68"/>
        <v>16666.666666666668</v>
      </c>
      <c r="BS43" s="317">
        <f t="shared" si="68"/>
        <v>16666.666666666668</v>
      </c>
      <c r="BT43" s="317">
        <f t="shared" si="68"/>
        <v>0</v>
      </c>
    </row>
    <row r="44" spans="2:72" ht="14.4">
      <c r="B44" s="218" t="s">
        <v>198</v>
      </c>
      <c r="C44" s="173">
        <v>100</v>
      </c>
      <c r="D44" s="207">
        <v>1000</v>
      </c>
      <c r="E44" s="207">
        <f>C44*D44</f>
        <v>100000</v>
      </c>
      <c r="G44" s="207">
        <f>SUM(L44:X44)</f>
        <v>0</v>
      </c>
      <c r="H44" s="207">
        <f>SUM(Z44:AN44)</f>
        <v>100000.00000000001</v>
      </c>
      <c r="I44" s="207">
        <f>SUM(AP44:BD44)</f>
        <v>100000.00000000001</v>
      </c>
      <c r="J44" s="207">
        <f t="shared" ref="J44:J45" si="69">SUM(BF44:BT44)</f>
        <v>100000.00000000001</v>
      </c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>
        <f>$E$44/2/3</f>
        <v>16666.666666666668</v>
      </c>
      <c r="AE44" s="207">
        <f t="shared" ref="AE44:AF44" si="70">$E$44/2/3</f>
        <v>16666.666666666668</v>
      </c>
      <c r="AF44" s="207">
        <f t="shared" si="70"/>
        <v>16666.666666666668</v>
      </c>
      <c r="AG44" s="207"/>
      <c r="AH44" s="207"/>
      <c r="AI44" s="207"/>
      <c r="AJ44" s="207">
        <f>$E$44/2/3</f>
        <v>16666.666666666668</v>
      </c>
      <c r="AK44" s="207"/>
      <c r="AL44" s="207">
        <f t="shared" ref="AL44:AM44" si="71">$E$44/2/3</f>
        <v>16666.666666666668</v>
      </c>
      <c r="AM44" s="207">
        <f t="shared" si="71"/>
        <v>16666.666666666668</v>
      </c>
      <c r="AN44" s="207"/>
      <c r="AO44" s="207"/>
      <c r="AP44" s="207"/>
      <c r="AQ44" s="207"/>
      <c r="AR44" s="207"/>
      <c r="AS44" s="207"/>
      <c r="AT44" s="207">
        <f>$E$44/2/3</f>
        <v>16666.666666666668</v>
      </c>
      <c r="AU44" s="207">
        <f t="shared" ref="AU44:AV44" si="72">$E$44/2/3</f>
        <v>16666.666666666668</v>
      </c>
      <c r="AV44" s="207">
        <f t="shared" si="72"/>
        <v>16666.666666666668</v>
      </c>
      <c r="AW44" s="207"/>
      <c r="AX44" s="207"/>
      <c r="AY44" s="207"/>
      <c r="AZ44" s="207">
        <f>$E$44/2/3</f>
        <v>16666.666666666668</v>
      </c>
      <c r="BA44" s="207"/>
      <c r="BB44" s="207">
        <f t="shared" ref="BB44:BC44" si="73">$E$44/2/3</f>
        <v>16666.666666666668</v>
      </c>
      <c r="BC44" s="207">
        <f t="shared" si="73"/>
        <v>16666.666666666668</v>
      </c>
      <c r="BD44" s="207"/>
      <c r="BE44" s="207"/>
      <c r="BF44" s="207"/>
      <c r="BG44" s="207"/>
      <c r="BH44" s="207"/>
      <c r="BI44" s="207"/>
      <c r="BJ44" s="207">
        <f>$E$44/2/3</f>
        <v>16666.666666666668</v>
      </c>
      <c r="BK44" s="207">
        <f t="shared" ref="BK44:BL44" si="74">$E$44/2/3</f>
        <v>16666.666666666668</v>
      </c>
      <c r="BL44" s="207">
        <f t="shared" si="74"/>
        <v>16666.666666666668</v>
      </c>
      <c r="BM44" s="207"/>
      <c r="BN44" s="207"/>
      <c r="BO44" s="207"/>
      <c r="BP44" s="207">
        <f>$E$44/2/3</f>
        <v>16666.666666666668</v>
      </c>
      <c r="BQ44" s="207"/>
      <c r="BR44" s="207">
        <f t="shared" ref="BR44:BS44" si="75">$E$44/2/3</f>
        <v>16666.666666666668</v>
      </c>
      <c r="BS44" s="207">
        <f t="shared" si="75"/>
        <v>16666.666666666668</v>
      </c>
      <c r="BT44" s="207"/>
    </row>
    <row r="45" spans="2:72" ht="14.4">
      <c r="B45" s="173"/>
      <c r="C45" s="173"/>
      <c r="D45" s="207"/>
      <c r="E45" s="207">
        <f t="shared" ref="E45:E57" si="76">C45*D45</f>
        <v>0</v>
      </c>
      <c r="G45" s="207">
        <f>SUM(L45:X45)</f>
        <v>0</v>
      </c>
      <c r="H45" s="207">
        <f>SUM(Z45:AN45)</f>
        <v>0</v>
      </c>
      <c r="I45" s="207">
        <f>SUM(AP45:BD45)</f>
        <v>0</v>
      </c>
      <c r="J45" s="207">
        <f t="shared" si="69"/>
        <v>0</v>
      </c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7"/>
      <c r="BN45" s="207"/>
      <c r="BO45" s="207"/>
      <c r="BP45" s="207"/>
      <c r="BQ45" s="207"/>
      <c r="BR45" s="207"/>
      <c r="BS45" s="207"/>
      <c r="BT45" s="207"/>
    </row>
    <row r="46" spans="2:72" ht="14.4">
      <c r="B46" s="250" t="s">
        <v>440</v>
      </c>
      <c r="C46" s="251"/>
      <c r="D46" s="251"/>
      <c r="E46" s="251"/>
      <c r="G46" s="317">
        <f>SUM(G47:G51)</f>
        <v>0</v>
      </c>
      <c r="H46" s="317">
        <f t="shared" ref="H46:J46" si="77">SUM(H47:H51)</f>
        <v>100000</v>
      </c>
      <c r="I46" s="317">
        <f t="shared" si="77"/>
        <v>200000</v>
      </c>
      <c r="J46" s="317">
        <f t="shared" si="77"/>
        <v>200000</v>
      </c>
      <c r="L46" s="251"/>
      <c r="M46" s="251"/>
      <c r="N46" s="251"/>
      <c r="O46" s="251"/>
      <c r="P46" s="251"/>
      <c r="Q46" s="251"/>
      <c r="R46" s="251"/>
      <c r="S46" s="251"/>
      <c r="T46" s="251"/>
      <c r="U46" s="317"/>
      <c r="V46" s="317">
        <f t="shared" ref="V46:BT46" si="78">SUM(V47:V51)</f>
        <v>0</v>
      </c>
      <c r="W46" s="317">
        <f t="shared" si="78"/>
        <v>0</v>
      </c>
      <c r="X46" s="317">
        <f t="shared" si="78"/>
        <v>0</v>
      </c>
      <c r="Y46" s="317"/>
      <c r="Z46" s="317">
        <f t="shared" si="78"/>
        <v>0</v>
      </c>
      <c r="AA46" s="317">
        <f t="shared" si="78"/>
        <v>0</v>
      </c>
      <c r="AB46" s="317">
        <f t="shared" si="78"/>
        <v>0</v>
      </c>
      <c r="AC46" s="317"/>
      <c r="AD46" s="317">
        <f t="shared" si="78"/>
        <v>15000</v>
      </c>
      <c r="AE46" s="317">
        <f t="shared" si="78"/>
        <v>0</v>
      </c>
      <c r="AF46" s="317">
        <f t="shared" si="78"/>
        <v>35000</v>
      </c>
      <c r="AG46" s="317"/>
      <c r="AH46" s="317">
        <f t="shared" si="78"/>
        <v>0</v>
      </c>
      <c r="AI46" s="317">
        <f t="shared" si="78"/>
        <v>0</v>
      </c>
      <c r="AJ46" s="317">
        <f t="shared" si="78"/>
        <v>15000</v>
      </c>
      <c r="AK46" s="317"/>
      <c r="AL46" s="317">
        <f t="shared" si="78"/>
        <v>0</v>
      </c>
      <c r="AM46" s="317">
        <f t="shared" si="78"/>
        <v>35000</v>
      </c>
      <c r="AN46" s="317">
        <f t="shared" si="78"/>
        <v>0</v>
      </c>
      <c r="AO46" s="317"/>
      <c r="AP46" s="317">
        <f t="shared" si="78"/>
        <v>0</v>
      </c>
      <c r="AQ46" s="317">
        <f t="shared" si="78"/>
        <v>0</v>
      </c>
      <c r="AR46" s="317">
        <f t="shared" si="78"/>
        <v>0</v>
      </c>
      <c r="AS46" s="317"/>
      <c r="AT46" s="317">
        <f t="shared" si="78"/>
        <v>30000</v>
      </c>
      <c r="AU46" s="317">
        <f t="shared" si="78"/>
        <v>0</v>
      </c>
      <c r="AV46" s="317">
        <f t="shared" si="78"/>
        <v>70000</v>
      </c>
      <c r="AW46" s="317"/>
      <c r="AX46" s="317">
        <f t="shared" si="78"/>
        <v>0</v>
      </c>
      <c r="AY46" s="317">
        <f t="shared" si="78"/>
        <v>0</v>
      </c>
      <c r="AZ46" s="317">
        <f t="shared" si="78"/>
        <v>30000</v>
      </c>
      <c r="BA46" s="317"/>
      <c r="BB46" s="317">
        <f>SUM(BB47:BB51)</f>
        <v>0</v>
      </c>
      <c r="BC46" s="317">
        <f t="shared" si="78"/>
        <v>70000</v>
      </c>
      <c r="BD46" s="317">
        <f t="shared" si="78"/>
        <v>0</v>
      </c>
      <c r="BE46" s="317"/>
      <c r="BF46" s="317">
        <f t="shared" si="78"/>
        <v>0</v>
      </c>
      <c r="BG46" s="317">
        <f t="shared" si="78"/>
        <v>0</v>
      </c>
      <c r="BH46" s="317">
        <f t="shared" si="78"/>
        <v>0</v>
      </c>
      <c r="BI46" s="317"/>
      <c r="BJ46" s="317">
        <f t="shared" si="78"/>
        <v>30000</v>
      </c>
      <c r="BK46" s="317">
        <f t="shared" si="78"/>
        <v>0</v>
      </c>
      <c r="BL46" s="317">
        <f t="shared" si="78"/>
        <v>70000</v>
      </c>
      <c r="BM46" s="317">
        <f t="shared" si="78"/>
        <v>0</v>
      </c>
      <c r="BN46" s="317">
        <f t="shared" si="78"/>
        <v>0</v>
      </c>
      <c r="BO46" s="317">
        <f t="shared" si="78"/>
        <v>0</v>
      </c>
      <c r="BP46" s="317">
        <f t="shared" si="78"/>
        <v>30000</v>
      </c>
      <c r="BQ46" s="317"/>
      <c r="BR46" s="317">
        <f t="shared" si="78"/>
        <v>0</v>
      </c>
      <c r="BS46" s="317">
        <f t="shared" si="78"/>
        <v>70000</v>
      </c>
      <c r="BT46" s="317">
        <f t="shared" si="78"/>
        <v>0</v>
      </c>
    </row>
    <row r="47" spans="2:72" ht="14.4">
      <c r="B47" s="218" t="s">
        <v>472</v>
      </c>
      <c r="C47" s="173">
        <v>12</v>
      </c>
      <c r="D47" s="207">
        <v>15000</v>
      </c>
      <c r="E47" s="207">
        <f t="shared" si="76"/>
        <v>180000</v>
      </c>
      <c r="G47" s="207">
        <f>SUM(L47:X47)</f>
        <v>0</v>
      </c>
      <c r="H47" s="207">
        <f>SUM(Z47:AN47)</f>
        <v>60000</v>
      </c>
      <c r="I47" s="207">
        <f>SUM(AP47:BD47)</f>
        <v>60000</v>
      </c>
      <c r="J47" s="207">
        <f t="shared" ref="J47" si="79">SUM(BF47:BT47)</f>
        <v>60000</v>
      </c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>
        <v>15000</v>
      </c>
      <c r="AE47" s="207"/>
      <c r="AF47" s="207">
        <v>15000</v>
      </c>
      <c r="AG47" s="207"/>
      <c r="AH47" s="207"/>
      <c r="AI47" s="207"/>
      <c r="AJ47" s="207">
        <v>15000</v>
      </c>
      <c r="AK47" s="207"/>
      <c r="AL47" s="207"/>
      <c r="AM47" s="207">
        <v>15000</v>
      </c>
      <c r="AN47" s="207"/>
      <c r="AO47" s="207"/>
      <c r="AP47" s="207"/>
      <c r="AQ47" s="207"/>
      <c r="AR47" s="207"/>
      <c r="AS47" s="207"/>
      <c r="AT47" s="207">
        <v>15000</v>
      </c>
      <c r="AU47" s="207"/>
      <c r="AV47" s="207">
        <v>15000</v>
      </c>
      <c r="AW47" s="207"/>
      <c r="AX47" s="207"/>
      <c r="AY47" s="207"/>
      <c r="AZ47" s="207">
        <v>15000</v>
      </c>
      <c r="BA47" s="207"/>
      <c r="BB47" s="207"/>
      <c r="BC47" s="207">
        <v>15000</v>
      </c>
      <c r="BD47" s="207"/>
      <c r="BE47" s="207"/>
      <c r="BF47" s="207"/>
      <c r="BG47" s="207"/>
      <c r="BH47" s="207"/>
      <c r="BI47" s="207"/>
      <c r="BJ47" s="207">
        <v>15000</v>
      </c>
      <c r="BK47" s="207"/>
      <c r="BL47" s="207">
        <v>15000</v>
      </c>
      <c r="BM47" s="207"/>
      <c r="BN47" s="207"/>
      <c r="BO47" s="207"/>
      <c r="BP47" s="207">
        <v>15000</v>
      </c>
      <c r="BQ47" s="207"/>
      <c r="BR47" s="207"/>
      <c r="BS47" s="207">
        <v>15000</v>
      </c>
      <c r="BT47" s="207"/>
    </row>
    <row r="48" spans="2:72" ht="14.4">
      <c r="B48" s="218" t="s">
        <v>473</v>
      </c>
      <c r="C48" s="173">
        <v>6</v>
      </c>
      <c r="D48" s="207">
        <v>20000</v>
      </c>
      <c r="E48" s="207">
        <f t="shared" si="76"/>
        <v>120000</v>
      </c>
      <c r="G48" s="207">
        <f t="shared" ref="G48:G51" si="80">SUM(L48:X48)</f>
        <v>0</v>
      </c>
      <c r="H48" s="207">
        <f t="shared" ref="H48:H51" si="81">SUM(Z48:AN48)</f>
        <v>40000</v>
      </c>
      <c r="I48" s="207">
        <f t="shared" ref="I48:I51" si="82">SUM(AP48:BD48)</f>
        <v>40000</v>
      </c>
      <c r="J48" s="207">
        <f t="shared" ref="J48:J51" si="83">SUM(BF48:BT48)</f>
        <v>40000</v>
      </c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>
        <v>20000</v>
      </c>
      <c r="AG48" s="207"/>
      <c r="AH48" s="207"/>
      <c r="AI48" s="207"/>
      <c r="AJ48" s="207"/>
      <c r="AK48" s="207"/>
      <c r="AL48" s="207"/>
      <c r="AM48" s="207">
        <v>20000</v>
      </c>
      <c r="AN48" s="207"/>
      <c r="AO48" s="207"/>
      <c r="AP48" s="207"/>
      <c r="AQ48" s="207"/>
      <c r="AR48" s="207"/>
      <c r="AS48" s="207"/>
      <c r="AT48" s="207"/>
      <c r="AU48" s="207"/>
      <c r="AV48" s="207">
        <v>20000</v>
      </c>
      <c r="AW48" s="207"/>
      <c r="AX48" s="207"/>
      <c r="AY48" s="207"/>
      <c r="AZ48" s="207"/>
      <c r="BA48" s="207"/>
      <c r="BB48" s="207"/>
      <c r="BC48" s="207">
        <v>20000</v>
      </c>
      <c r="BD48" s="207"/>
      <c r="BE48" s="207"/>
      <c r="BF48" s="207"/>
      <c r="BG48" s="207"/>
      <c r="BH48" s="207"/>
      <c r="BI48" s="207"/>
      <c r="BJ48" s="207"/>
      <c r="BK48" s="207"/>
      <c r="BL48" s="207">
        <v>20000</v>
      </c>
      <c r="BM48" s="207"/>
      <c r="BN48" s="207"/>
      <c r="BO48" s="207"/>
      <c r="BP48" s="207"/>
      <c r="BQ48" s="207"/>
      <c r="BR48" s="207"/>
      <c r="BS48" s="207">
        <v>20000</v>
      </c>
      <c r="BT48" s="207"/>
    </row>
    <row r="49" spans="2:72" ht="14.4">
      <c r="B49" s="218" t="s">
        <v>474</v>
      </c>
      <c r="C49" s="173">
        <v>8</v>
      </c>
      <c r="D49" s="207">
        <v>15000</v>
      </c>
      <c r="E49" s="207">
        <f t="shared" ref="E49:E50" si="84">C49*D49</f>
        <v>120000</v>
      </c>
      <c r="G49" s="207">
        <f t="shared" si="80"/>
        <v>0</v>
      </c>
      <c r="H49" s="207">
        <f t="shared" si="81"/>
        <v>0</v>
      </c>
      <c r="I49" s="207">
        <f t="shared" si="82"/>
        <v>60000</v>
      </c>
      <c r="J49" s="207">
        <f t="shared" si="83"/>
        <v>60000</v>
      </c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>
        <v>15000</v>
      </c>
      <c r="AU49" s="207"/>
      <c r="AV49" s="207">
        <v>15000</v>
      </c>
      <c r="AW49" s="207"/>
      <c r="AX49" s="207"/>
      <c r="AY49" s="207"/>
      <c r="AZ49" s="207">
        <v>15000</v>
      </c>
      <c r="BA49" s="207"/>
      <c r="BB49" s="207"/>
      <c r="BC49" s="207">
        <v>15000</v>
      </c>
      <c r="BD49" s="207"/>
      <c r="BE49" s="207"/>
      <c r="BF49" s="207"/>
      <c r="BG49" s="207"/>
      <c r="BH49" s="207"/>
      <c r="BI49" s="207"/>
      <c r="BJ49" s="207">
        <v>15000</v>
      </c>
      <c r="BK49" s="207"/>
      <c r="BL49" s="207">
        <v>15000</v>
      </c>
      <c r="BM49" s="207"/>
      <c r="BN49" s="207"/>
      <c r="BO49" s="207"/>
      <c r="BP49" s="207">
        <v>15000</v>
      </c>
      <c r="BQ49" s="207"/>
      <c r="BR49" s="207"/>
      <c r="BS49" s="207">
        <v>15000</v>
      </c>
      <c r="BT49" s="207"/>
    </row>
    <row r="50" spans="2:72" ht="14.4">
      <c r="B50" s="218" t="s">
        <v>475</v>
      </c>
      <c r="C50" s="173">
        <v>4</v>
      </c>
      <c r="D50" s="207">
        <v>20000</v>
      </c>
      <c r="E50" s="207">
        <f t="shared" si="84"/>
        <v>80000</v>
      </c>
      <c r="G50" s="207">
        <f t="shared" si="80"/>
        <v>0</v>
      </c>
      <c r="H50" s="207">
        <f t="shared" si="81"/>
        <v>0</v>
      </c>
      <c r="I50" s="207">
        <f t="shared" si="82"/>
        <v>40000</v>
      </c>
      <c r="J50" s="207">
        <f t="shared" si="83"/>
        <v>40000</v>
      </c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>
        <v>20000</v>
      </c>
      <c r="AW50" s="207"/>
      <c r="AX50" s="207"/>
      <c r="AY50" s="207"/>
      <c r="AZ50" s="207"/>
      <c r="BA50" s="207"/>
      <c r="BB50" s="207"/>
      <c r="BC50" s="207">
        <v>20000</v>
      </c>
      <c r="BD50" s="207"/>
      <c r="BE50" s="207"/>
      <c r="BF50" s="207"/>
      <c r="BG50" s="207"/>
      <c r="BH50" s="207"/>
      <c r="BI50" s="207"/>
      <c r="BJ50" s="207"/>
      <c r="BK50" s="207"/>
      <c r="BL50" s="207">
        <v>20000</v>
      </c>
      <c r="BM50" s="207"/>
      <c r="BN50" s="207"/>
      <c r="BO50" s="207"/>
      <c r="BP50" s="207"/>
      <c r="BQ50" s="207"/>
      <c r="BR50" s="207"/>
      <c r="BS50" s="207">
        <v>20000</v>
      </c>
      <c r="BT50" s="207"/>
    </row>
    <row r="51" spans="2:72" ht="14.4">
      <c r="B51" s="218"/>
      <c r="C51" s="173"/>
      <c r="D51" s="207"/>
      <c r="E51" s="207">
        <f t="shared" si="76"/>
        <v>0</v>
      </c>
      <c r="G51" s="207">
        <f t="shared" si="80"/>
        <v>0</v>
      </c>
      <c r="H51" s="207">
        <f t="shared" si="81"/>
        <v>0</v>
      </c>
      <c r="I51" s="207">
        <f t="shared" si="82"/>
        <v>0</v>
      </c>
      <c r="J51" s="207">
        <f t="shared" si="83"/>
        <v>0</v>
      </c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  <c r="BI51" s="207"/>
      <c r="BJ51" s="207"/>
      <c r="BK51" s="207"/>
      <c r="BL51" s="207"/>
      <c r="BM51" s="207"/>
      <c r="BN51" s="207"/>
      <c r="BO51" s="207"/>
      <c r="BP51" s="207"/>
      <c r="BQ51" s="207"/>
      <c r="BR51" s="207"/>
      <c r="BS51" s="207"/>
      <c r="BT51" s="207"/>
    </row>
    <row r="52" spans="2:72" ht="14.4">
      <c r="B52" s="250" t="s">
        <v>439</v>
      </c>
      <c r="C52" s="251"/>
      <c r="D52" s="251"/>
      <c r="E52" s="251"/>
      <c r="G52" s="317">
        <f>SUM(G53:G57)</f>
        <v>0</v>
      </c>
      <c r="H52" s="317">
        <f t="shared" ref="H52:J52" si="85">SUM(H53:H57)</f>
        <v>50000</v>
      </c>
      <c r="I52" s="317">
        <f t="shared" si="85"/>
        <v>95000</v>
      </c>
      <c r="J52" s="317">
        <f t="shared" si="85"/>
        <v>125000</v>
      </c>
      <c r="L52" s="251"/>
      <c r="M52" s="251"/>
      <c r="N52" s="251"/>
      <c r="O52" s="251"/>
      <c r="P52" s="251"/>
      <c r="Q52" s="251"/>
      <c r="R52" s="251"/>
      <c r="S52" s="251"/>
      <c r="T52" s="251"/>
      <c r="U52" s="317"/>
      <c r="V52" s="317">
        <f t="shared" ref="V52:BT52" si="86">SUM(V53:V57)</f>
        <v>0</v>
      </c>
      <c r="W52" s="317">
        <f t="shared" si="86"/>
        <v>0</v>
      </c>
      <c r="X52" s="317">
        <f t="shared" si="86"/>
        <v>0</v>
      </c>
      <c r="Y52" s="317"/>
      <c r="Z52" s="317">
        <f t="shared" si="86"/>
        <v>15000</v>
      </c>
      <c r="AA52" s="317">
        <f t="shared" si="86"/>
        <v>0</v>
      </c>
      <c r="AB52" s="317">
        <f t="shared" si="86"/>
        <v>5000</v>
      </c>
      <c r="AC52" s="317"/>
      <c r="AD52" s="317">
        <f t="shared" si="86"/>
        <v>5000</v>
      </c>
      <c r="AE52" s="317">
        <f t="shared" si="86"/>
        <v>0</v>
      </c>
      <c r="AF52" s="317">
        <f t="shared" si="86"/>
        <v>5000</v>
      </c>
      <c r="AG52" s="317"/>
      <c r="AH52" s="317">
        <f t="shared" si="86"/>
        <v>0</v>
      </c>
      <c r="AI52" s="317">
        <f t="shared" si="86"/>
        <v>5000</v>
      </c>
      <c r="AJ52" s="317">
        <f t="shared" si="86"/>
        <v>10000</v>
      </c>
      <c r="AK52" s="317"/>
      <c r="AL52" s="317">
        <f t="shared" si="86"/>
        <v>0</v>
      </c>
      <c r="AM52" s="317">
        <f t="shared" si="86"/>
        <v>0</v>
      </c>
      <c r="AN52" s="317">
        <f t="shared" si="86"/>
        <v>5000</v>
      </c>
      <c r="AO52" s="317"/>
      <c r="AP52" s="317">
        <f t="shared" si="86"/>
        <v>25000</v>
      </c>
      <c r="AQ52" s="317">
        <f t="shared" si="86"/>
        <v>0</v>
      </c>
      <c r="AR52" s="317">
        <f t="shared" si="86"/>
        <v>10000</v>
      </c>
      <c r="AS52" s="317"/>
      <c r="AT52" s="317">
        <f t="shared" si="86"/>
        <v>10000</v>
      </c>
      <c r="AU52" s="317">
        <f t="shared" si="86"/>
        <v>0</v>
      </c>
      <c r="AV52" s="317">
        <f t="shared" si="86"/>
        <v>15000</v>
      </c>
      <c r="AW52" s="317"/>
      <c r="AX52" s="317">
        <f t="shared" si="86"/>
        <v>0</v>
      </c>
      <c r="AY52" s="317">
        <f t="shared" si="86"/>
        <v>10000</v>
      </c>
      <c r="AZ52" s="317">
        <f t="shared" si="86"/>
        <v>15000</v>
      </c>
      <c r="BA52" s="317"/>
      <c r="BB52" s="317">
        <f t="shared" si="86"/>
        <v>0</v>
      </c>
      <c r="BC52" s="317">
        <f t="shared" si="86"/>
        <v>0</v>
      </c>
      <c r="BD52" s="317">
        <f t="shared" si="86"/>
        <v>10000</v>
      </c>
      <c r="BE52" s="317"/>
      <c r="BF52" s="317">
        <f t="shared" si="86"/>
        <v>35000</v>
      </c>
      <c r="BG52" s="317">
        <f t="shared" si="86"/>
        <v>0</v>
      </c>
      <c r="BH52" s="317">
        <f t="shared" si="86"/>
        <v>20000</v>
      </c>
      <c r="BI52" s="317"/>
      <c r="BJ52" s="317">
        <f t="shared" si="86"/>
        <v>15000</v>
      </c>
      <c r="BK52" s="317">
        <f t="shared" si="86"/>
        <v>0</v>
      </c>
      <c r="BL52" s="317">
        <f t="shared" si="86"/>
        <v>20000</v>
      </c>
      <c r="BM52" s="317">
        <f t="shared" si="86"/>
        <v>0</v>
      </c>
      <c r="BN52" s="317">
        <f t="shared" si="86"/>
        <v>0</v>
      </c>
      <c r="BO52" s="317">
        <f t="shared" si="86"/>
        <v>15000</v>
      </c>
      <c r="BP52" s="317">
        <f t="shared" si="86"/>
        <v>5000</v>
      </c>
      <c r="BQ52" s="317"/>
      <c r="BR52" s="317">
        <f t="shared" si="86"/>
        <v>0</v>
      </c>
      <c r="BS52" s="317">
        <f t="shared" si="86"/>
        <v>0</v>
      </c>
      <c r="BT52" s="317">
        <f t="shared" si="86"/>
        <v>15000</v>
      </c>
    </row>
    <row r="53" spans="2:72" ht="14.4">
      <c r="B53" s="218" t="s">
        <v>49</v>
      </c>
      <c r="C53" s="173"/>
      <c r="D53" s="207"/>
      <c r="E53" s="207"/>
      <c r="G53" s="207">
        <f>SUM(L53:X53)</f>
        <v>0</v>
      </c>
      <c r="H53" s="207">
        <f>SUM(Z53:AN53)</f>
        <v>10000</v>
      </c>
      <c r="I53" s="207">
        <f>SUM(AP53:BD53)</f>
        <v>15000</v>
      </c>
      <c r="J53" s="207">
        <f t="shared" ref="J53:J57" si="87">SUM(BF53:BT53)</f>
        <v>20000</v>
      </c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>
        <v>10000</v>
      </c>
      <c r="AA53" s="207"/>
      <c r="AB53" s="207"/>
      <c r="AC53" s="207"/>
      <c r="AD53" s="207"/>
      <c r="AE53" s="207"/>
      <c r="AF53" s="207"/>
      <c r="AG53" s="207"/>
      <c r="AH53" s="207"/>
      <c r="AI53" s="207"/>
      <c r="AJ53" s="207"/>
      <c r="AK53" s="207"/>
      <c r="AL53" s="207"/>
      <c r="AM53" s="207"/>
      <c r="AN53" s="207"/>
      <c r="AO53" s="207"/>
      <c r="AP53" s="207">
        <v>15000</v>
      </c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>
        <v>20000</v>
      </c>
      <c r="BG53" s="207"/>
      <c r="BH53" s="207"/>
      <c r="BI53" s="207"/>
      <c r="BJ53" s="207"/>
      <c r="BK53" s="207"/>
      <c r="BL53" s="207"/>
      <c r="BM53" s="207"/>
      <c r="BN53" s="207"/>
      <c r="BO53" s="207"/>
      <c r="BP53" s="207"/>
      <c r="BQ53" s="207"/>
      <c r="BR53" s="207"/>
      <c r="BS53" s="207"/>
      <c r="BT53" s="207"/>
    </row>
    <row r="54" spans="2:72" ht="14.4">
      <c r="B54" s="218" t="s">
        <v>193</v>
      </c>
      <c r="C54" s="173"/>
      <c r="D54" s="207"/>
      <c r="E54" s="207"/>
      <c r="G54" s="207">
        <f>SUM(L54:X54)</f>
        <v>0</v>
      </c>
      <c r="H54" s="207">
        <f>SUM(Z54:AN54)</f>
        <v>20000</v>
      </c>
      <c r="I54" s="207">
        <f>SUM(AP54:BD54)</f>
        <v>40000</v>
      </c>
      <c r="J54" s="207">
        <f t="shared" si="87"/>
        <v>60000</v>
      </c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>
        <v>5000</v>
      </c>
      <c r="AA54" s="207"/>
      <c r="AB54" s="207"/>
      <c r="AC54" s="207"/>
      <c r="AD54" s="207">
        <v>5000</v>
      </c>
      <c r="AE54" s="207"/>
      <c r="AF54" s="207"/>
      <c r="AG54" s="207"/>
      <c r="AH54" s="207"/>
      <c r="AI54" s="207">
        <v>5000</v>
      </c>
      <c r="AJ54" s="207"/>
      <c r="AK54" s="207"/>
      <c r="AL54" s="207"/>
      <c r="AM54" s="207"/>
      <c r="AN54" s="207">
        <v>5000</v>
      </c>
      <c r="AO54" s="207"/>
      <c r="AP54" s="207">
        <v>10000</v>
      </c>
      <c r="AQ54" s="207"/>
      <c r="AR54" s="207"/>
      <c r="AS54" s="207"/>
      <c r="AT54" s="207">
        <v>10000</v>
      </c>
      <c r="AU54" s="207"/>
      <c r="AV54" s="207"/>
      <c r="AW54" s="207"/>
      <c r="AX54" s="207"/>
      <c r="AY54" s="207">
        <v>10000</v>
      </c>
      <c r="AZ54" s="207"/>
      <c r="BA54" s="207"/>
      <c r="BB54" s="207"/>
      <c r="BC54" s="207"/>
      <c r="BD54" s="207">
        <v>10000</v>
      </c>
      <c r="BE54" s="207"/>
      <c r="BF54" s="207">
        <v>15000</v>
      </c>
      <c r="BG54" s="207"/>
      <c r="BH54" s="207"/>
      <c r="BI54" s="207"/>
      <c r="BJ54" s="207">
        <v>15000</v>
      </c>
      <c r="BK54" s="207"/>
      <c r="BL54" s="207"/>
      <c r="BM54" s="207"/>
      <c r="BN54" s="207"/>
      <c r="BO54" s="207">
        <v>15000</v>
      </c>
      <c r="BP54" s="207"/>
      <c r="BQ54" s="207"/>
      <c r="BR54" s="207"/>
      <c r="BS54" s="207"/>
      <c r="BT54" s="207">
        <v>15000</v>
      </c>
    </row>
    <row r="55" spans="2:72" ht="14.4">
      <c r="B55" s="218" t="s">
        <v>192</v>
      </c>
      <c r="C55" s="173"/>
      <c r="D55" s="207"/>
      <c r="E55" s="207"/>
      <c r="G55" s="207">
        <f>SUM(L55:X55)</f>
        <v>0</v>
      </c>
      <c r="H55" s="207">
        <f>SUM(Z55:AN55)</f>
        <v>20000</v>
      </c>
      <c r="I55" s="207">
        <f>SUM(AP55:BD55)</f>
        <v>40000</v>
      </c>
      <c r="J55" s="207">
        <f t="shared" si="87"/>
        <v>45000</v>
      </c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  <c r="AA55" s="207"/>
      <c r="AB55" s="207">
        <v>5000</v>
      </c>
      <c r="AC55" s="207"/>
      <c r="AD55" s="207"/>
      <c r="AE55" s="207"/>
      <c r="AF55" s="207">
        <v>5000</v>
      </c>
      <c r="AG55" s="207"/>
      <c r="AH55" s="207"/>
      <c r="AI55" s="207"/>
      <c r="AJ55" s="207">
        <v>10000</v>
      </c>
      <c r="AK55" s="207"/>
      <c r="AL55" s="207"/>
      <c r="AM55" s="207"/>
      <c r="AN55" s="207"/>
      <c r="AO55" s="207"/>
      <c r="AP55" s="207"/>
      <c r="AQ55" s="207"/>
      <c r="AR55" s="207">
        <v>10000</v>
      </c>
      <c r="AS55" s="207"/>
      <c r="AT55" s="207"/>
      <c r="AU55" s="207"/>
      <c r="AV55" s="207">
        <v>15000</v>
      </c>
      <c r="AW55" s="207"/>
      <c r="AX55" s="207"/>
      <c r="AY55" s="207"/>
      <c r="AZ55" s="207">
        <v>15000</v>
      </c>
      <c r="BA55" s="207"/>
      <c r="BB55" s="207"/>
      <c r="BC55" s="207"/>
      <c r="BD55" s="207"/>
      <c r="BE55" s="207"/>
      <c r="BF55" s="207"/>
      <c r="BG55" s="207"/>
      <c r="BH55" s="207">
        <v>20000</v>
      </c>
      <c r="BI55" s="207"/>
      <c r="BJ55" s="207"/>
      <c r="BK55" s="207"/>
      <c r="BL55" s="207">
        <v>20000</v>
      </c>
      <c r="BM55" s="207"/>
      <c r="BN55" s="207"/>
      <c r="BO55" s="207"/>
      <c r="BP55" s="207">
        <v>5000</v>
      </c>
      <c r="BQ55" s="207"/>
      <c r="BR55" s="207"/>
      <c r="BS55" s="207"/>
      <c r="BT55" s="207"/>
    </row>
    <row r="56" spans="2:72" ht="14.4">
      <c r="B56" s="218"/>
      <c r="C56" s="173"/>
      <c r="D56" s="207"/>
      <c r="E56" s="207">
        <f t="shared" si="76"/>
        <v>0</v>
      </c>
      <c r="G56" s="207">
        <f>SUM(L56:X56)</f>
        <v>0</v>
      </c>
      <c r="H56" s="207">
        <f>SUM(Z56:AN56)</f>
        <v>0</v>
      </c>
      <c r="I56" s="207">
        <f>SUM(AP56:BD56)</f>
        <v>0</v>
      </c>
      <c r="J56" s="207">
        <f t="shared" si="87"/>
        <v>0</v>
      </c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207"/>
      <c r="AG56" s="207"/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  <c r="BI56" s="207"/>
      <c r="BJ56" s="207"/>
      <c r="BK56" s="207"/>
      <c r="BL56" s="207"/>
      <c r="BM56" s="207"/>
      <c r="BN56" s="207"/>
      <c r="BO56" s="207"/>
      <c r="BP56" s="207"/>
      <c r="BQ56" s="207"/>
      <c r="BR56" s="207"/>
      <c r="BS56" s="207"/>
      <c r="BT56" s="207"/>
    </row>
    <row r="57" spans="2:72" ht="14.4">
      <c r="B57" s="173"/>
      <c r="C57" s="173"/>
      <c r="D57" s="207"/>
      <c r="E57" s="207">
        <f t="shared" si="76"/>
        <v>0</v>
      </c>
      <c r="G57" s="207">
        <f>SUM(L57:X57)</f>
        <v>0</v>
      </c>
      <c r="H57" s="207">
        <f>SUM(Z57:AN57)</f>
        <v>0</v>
      </c>
      <c r="I57" s="207">
        <f>SUM(AP57:BD57)</f>
        <v>0</v>
      </c>
      <c r="J57" s="207">
        <f t="shared" si="87"/>
        <v>0</v>
      </c>
      <c r="L57" s="207"/>
      <c r="M57" s="207"/>
      <c r="N57" s="207"/>
      <c r="O57" s="207"/>
      <c r="P57" s="207"/>
      <c r="Q57" s="207"/>
      <c r="R57" s="207"/>
      <c r="S57" s="207"/>
      <c r="T57" s="207"/>
      <c r="U57" s="207"/>
      <c r="V57" s="207"/>
      <c r="W57" s="207"/>
      <c r="X57" s="207"/>
      <c r="Y57" s="207"/>
      <c r="Z57" s="207"/>
      <c r="AA57" s="207"/>
      <c r="AB57" s="207"/>
      <c r="AC57" s="207"/>
      <c r="AD57" s="207"/>
      <c r="AE57" s="207"/>
      <c r="AF57" s="207"/>
      <c r="AG57" s="207"/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  <c r="BI57" s="207"/>
      <c r="BJ57" s="207"/>
      <c r="BK57" s="207"/>
      <c r="BL57" s="207"/>
      <c r="BM57" s="207"/>
      <c r="BN57" s="207"/>
      <c r="BO57" s="207"/>
      <c r="BP57" s="207"/>
      <c r="BQ57" s="207"/>
      <c r="BR57" s="207"/>
      <c r="BS57" s="207"/>
      <c r="BT57" s="207"/>
    </row>
    <row r="58" spans="2:72" ht="14.4" thickBot="1">
      <c r="B58" s="156"/>
      <c r="C58" s="156"/>
      <c r="G58" s="182"/>
    </row>
    <row r="59" spans="2:72" ht="15" thickBot="1">
      <c r="B59" s="175" t="s">
        <v>86</v>
      </c>
      <c r="C59" s="176"/>
      <c r="D59" s="177"/>
      <c r="E59" s="208"/>
      <c r="G59" s="209">
        <f>G19+G33+G43+G46+G52</f>
        <v>0</v>
      </c>
      <c r="H59" s="209">
        <f>H19+H33+H43+H46+H52</f>
        <v>5938000</v>
      </c>
      <c r="I59" s="209">
        <f t="shared" ref="I59:J59" si="88">I19+I33+I43+I46+I52</f>
        <v>11771000</v>
      </c>
      <c r="J59" s="209">
        <f t="shared" si="88"/>
        <v>11801000</v>
      </c>
      <c r="L59" s="209"/>
      <c r="M59" s="209"/>
      <c r="N59" s="209"/>
      <c r="O59" s="209"/>
      <c r="P59" s="209"/>
      <c r="Q59" s="209"/>
      <c r="R59" s="209"/>
      <c r="S59" s="209"/>
      <c r="T59" s="209"/>
      <c r="U59" s="209">
        <f t="shared" ref="U59:BT59" si="89">U19+U33+U43+U46+U52</f>
        <v>0</v>
      </c>
      <c r="V59" s="209">
        <f t="shared" si="89"/>
        <v>0</v>
      </c>
      <c r="W59" s="209">
        <f t="shared" si="89"/>
        <v>0</v>
      </c>
      <c r="X59" s="209">
        <f t="shared" si="89"/>
        <v>0</v>
      </c>
      <c r="Y59" s="209">
        <f t="shared" si="89"/>
        <v>0</v>
      </c>
      <c r="Z59" s="209">
        <f>Z19+Z33+Z43+Z46+Z52</f>
        <v>39000</v>
      </c>
      <c r="AA59" s="209">
        <f t="shared" si="89"/>
        <v>24000</v>
      </c>
      <c r="AB59" s="209">
        <f t="shared" si="89"/>
        <v>2729000</v>
      </c>
      <c r="AC59" s="209">
        <f t="shared" si="89"/>
        <v>0</v>
      </c>
      <c r="AD59" s="209">
        <f t="shared" si="89"/>
        <v>60666.666666666672</v>
      </c>
      <c r="AE59" s="209">
        <f t="shared" si="89"/>
        <v>40666.666666666672</v>
      </c>
      <c r="AF59" s="209">
        <f t="shared" si="89"/>
        <v>80666.666666666672</v>
      </c>
      <c r="AG59" s="209">
        <f t="shared" si="89"/>
        <v>0</v>
      </c>
      <c r="AH59" s="209">
        <f t="shared" si="89"/>
        <v>24000</v>
      </c>
      <c r="AI59" s="209">
        <f t="shared" si="89"/>
        <v>29000</v>
      </c>
      <c r="AJ59" s="209">
        <f t="shared" si="89"/>
        <v>2765666.6666666665</v>
      </c>
      <c r="AK59" s="209">
        <f t="shared" si="89"/>
        <v>0</v>
      </c>
      <c r="AL59" s="209">
        <f t="shared" si="89"/>
        <v>40666.666666666672</v>
      </c>
      <c r="AM59" s="209">
        <f t="shared" si="89"/>
        <v>75666.666666666672</v>
      </c>
      <c r="AN59" s="209">
        <f t="shared" si="89"/>
        <v>29000</v>
      </c>
      <c r="AO59" s="209">
        <f t="shared" si="89"/>
        <v>0</v>
      </c>
      <c r="AP59" s="209">
        <f t="shared" si="89"/>
        <v>73000</v>
      </c>
      <c r="AQ59" s="209">
        <f t="shared" si="89"/>
        <v>48000</v>
      </c>
      <c r="AR59" s="209">
        <f t="shared" si="89"/>
        <v>5458000</v>
      </c>
      <c r="AS59" s="209">
        <f t="shared" si="89"/>
        <v>0</v>
      </c>
      <c r="AT59" s="209">
        <f t="shared" si="89"/>
        <v>104666.66666666667</v>
      </c>
      <c r="AU59" s="209">
        <f t="shared" si="89"/>
        <v>64666.666666666672</v>
      </c>
      <c r="AV59" s="209">
        <f t="shared" si="89"/>
        <v>149666.66666666669</v>
      </c>
      <c r="AW59" s="209">
        <f t="shared" si="89"/>
        <v>0</v>
      </c>
      <c r="AX59" s="209">
        <f t="shared" si="89"/>
        <v>48000</v>
      </c>
      <c r="AY59" s="209">
        <f t="shared" si="89"/>
        <v>58000</v>
      </c>
      <c r="AZ59" s="209">
        <f t="shared" si="89"/>
        <v>5509666.666666667</v>
      </c>
      <c r="BA59" s="209">
        <f t="shared" si="89"/>
        <v>0</v>
      </c>
      <c r="BB59" s="209">
        <f>BB19+BB33+BB43+BB46+BB52</f>
        <v>64666.666666666672</v>
      </c>
      <c r="BC59" s="209">
        <f t="shared" si="89"/>
        <v>134666.66666666669</v>
      </c>
      <c r="BD59" s="209">
        <f t="shared" si="89"/>
        <v>58000</v>
      </c>
      <c r="BE59" s="209">
        <f t="shared" si="89"/>
        <v>0</v>
      </c>
      <c r="BF59" s="209">
        <f t="shared" si="89"/>
        <v>83000</v>
      </c>
      <c r="BG59" s="209">
        <f t="shared" si="89"/>
        <v>48000</v>
      </c>
      <c r="BH59" s="209">
        <f t="shared" si="89"/>
        <v>5468000</v>
      </c>
      <c r="BI59" s="209">
        <f t="shared" si="89"/>
        <v>0</v>
      </c>
      <c r="BJ59" s="209">
        <f t="shared" si="89"/>
        <v>109666.66666666667</v>
      </c>
      <c r="BK59" s="209">
        <f t="shared" si="89"/>
        <v>64666.666666666672</v>
      </c>
      <c r="BL59" s="209">
        <f t="shared" si="89"/>
        <v>154666.66666666669</v>
      </c>
      <c r="BM59" s="209">
        <f t="shared" si="89"/>
        <v>0</v>
      </c>
      <c r="BN59" s="209">
        <f t="shared" si="89"/>
        <v>48000</v>
      </c>
      <c r="BO59" s="209">
        <f t="shared" si="89"/>
        <v>63000</v>
      </c>
      <c r="BP59" s="209">
        <f t="shared" si="89"/>
        <v>5499666.666666667</v>
      </c>
      <c r="BQ59" s="209">
        <f t="shared" si="89"/>
        <v>0</v>
      </c>
      <c r="BR59" s="209">
        <f t="shared" si="89"/>
        <v>64666.666666666672</v>
      </c>
      <c r="BS59" s="209">
        <f t="shared" si="89"/>
        <v>134666.66666666669</v>
      </c>
      <c r="BT59" s="209">
        <f t="shared" si="89"/>
        <v>63000</v>
      </c>
    </row>
    <row r="60" spans="2:72" ht="14.4">
      <c r="B60" s="168"/>
      <c r="C60" s="168"/>
      <c r="D60" s="170"/>
      <c r="E60" s="210"/>
      <c r="G60" s="210"/>
      <c r="H60" s="210"/>
      <c r="I60" s="210"/>
      <c r="J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  <c r="V60" s="210"/>
      <c r="W60" s="210"/>
      <c r="X60" s="210"/>
      <c r="Y60" s="210"/>
      <c r="Z60" s="210"/>
      <c r="AA60" s="210"/>
      <c r="AB60" s="210"/>
      <c r="AC60" s="210"/>
      <c r="AD60" s="210"/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</row>
    <row r="61" spans="2:72" ht="14.4">
      <c r="B61" s="276" t="s">
        <v>121</v>
      </c>
      <c r="C61" s="276"/>
      <c r="D61" s="276"/>
      <c r="E61" s="276"/>
      <c r="G61" s="171" t="s">
        <v>174</v>
      </c>
      <c r="H61" s="171"/>
      <c r="I61" s="171"/>
      <c r="J61" s="171"/>
      <c r="L61" s="235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</row>
    <row r="62" spans="2:72">
      <c r="B62" s="156"/>
      <c r="C62" s="156"/>
      <c r="G62" s="182"/>
    </row>
    <row r="63" spans="2:72" ht="14.4">
      <c r="B63" s="178" t="s">
        <v>120</v>
      </c>
      <c r="C63" s="178" t="s">
        <v>194</v>
      </c>
      <c r="D63" s="179" t="s">
        <v>163</v>
      </c>
      <c r="E63" s="179" t="s">
        <v>195</v>
      </c>
      <c r="G63" s="179" t="s">
        <v>175</v>
      </c>
      <c r="H63" s="179" t="s">
        <v>176</v>
      </c>
      <c r="I63" s="179" t="s">
        <v>177</v>
      </c>
      <c r="J63" s="179" t="s">
        <v>396</v>
      </c>
      <c r="L63" s="236">
        <v>45658</v>
      </c>
      <c r="M63" s="236">
        <v>45689</v>
      </c>
      <c r="N63" s="236">
        <v>45717</v>
      </c>
      <c r="O63" s="236">
        <v>45748</v>
      </c>
      <c r="P63" s="236">
        <v>45778</v>
      </c>
      <c r="Q63" s="236">
        <v>45809</v>
      </c>
      <c r="R63" s="236">
        <v>45839</v>
      </c>
      <c r="S63" s="236">
        <v>45870</v>
      </c>
      <c r="T63" s="236">
        <v>45901</v>
      </c>
      <c r="U63" s="319" t="s">
        <v>418</v>
      </c>
      <c r="V63" s="333">
        <v>45931</v>
      </c>
      <c r="W63" s="333">
        <v>45962</v>
      </c>
      <c r="X63" s="333">
        <v>45992</v>
      </c>
      <c r="Y63" s="333" t="s">
        <v>419</v>
      </c>
      <c r="Z63" s="333">
        <v>46023</v>
      </c>
      <c r="AA63" s="333">
        <v>46054</v>
      </c>
      <c r="AB63" s="333">
        <v>46082</v>
      </c>
      <c r="AC63" s="333" t="s">
        <v>420</v>
      </c>
      <c r="AD63" s="333">
        <v>46113</v>
      </c>
      <c r="AE63" s="333">
        <v>46143</v>
      </c>
      <c r="AF63" s="333">
        <v>46174</v>
      </c>
      <c r="AG63" s="333" t="s">
        <v>421</v>
      </c>
      <c r="AH63" s="333">
        <v>46204</v>
      </c>
      <c r="AI63" s="333">
        <v>46235</v>
      </c>
      <c r="AJ63" s="333">
        <v>46266</v>
      </c>
      <c r="AK63" s="333" t="s">
        <v>422</v>
      </c>
      <c r="AL63" s="333">
        <v>46296</v>
      </c>
      <c r="AM63" s="333">
        <v>46327</v>
      </c>
      <c r="AN63" s="333">
        <v>46357</v>
      </c>
      <c r="AO63" s="333" t="s">
        <v>423</v>
      </c>
      <c r="AP63" s="333">
        <v>46388</v>
      </c>
      <c r="AQ63" s="333">
        <v>46419</v>
      </c>
      <c r="AR63" s="333">
        <v>46447</v>
      </c>
      <c r="AS63" s="333" t="s">
        <v>425</v>
      </c>
      <c r="AT63" s="333">
        <v>46478</v>
      </c>
      <c r="AU63" s="333">
        <v>46508</v>
      </c>
      <c r="AV63" s="333">
        <v>46539</v>
      </c>
      <c r="AW63" s="333" t="s">
        <v>424</v>
      </c>
      <c r="AX63" s="333">
        <v>46569</v>
      </c>
      <c r="AY63" s="333">
        <v>46600</v>
      </c>
      <c r="AZ63" s="333">
        <v>46631</v>
      </c>
      <c r="BA63" s="333" t="s">
        <v>426</v>
      </c>
      <c r="BB63" s="333">
        <v>46661</v>
      </c>
      <c r="BC63" s="333">
        <v>46692</v>
      </c>
      <c r="BD63" s="333">
        <v>46722</v>
      </c>
      <c r="BE63" s="333" t="s">
        <v>427</v>
      </c>
      <c r="BF63" s="333">
        <v>46753</v>
      </c>
      <c r="BG63" s="333">
        <v>46784</v>
      </c>
      <c r="BH63" s="333">
        <v>46813</v>
      </c>
      <c r="BI63" s="333" t="s">
        <v>428</v>
      </c>
      <c r="BJ63" s="333">
        <v>46844</v>
      </c>
      <c r="BK63" s="333">
        <v>46874</v>
      </c>
      <c r="BL63" s="333">
        <v>46905</v>
      </c>
      <c r="BM63" s="333" t="s">
        <v>429</v>
      </c>
      <c r="BN63" s="333">
        <v>46935</v>
      </c>
      <c r="BO63" s="333">
        <v>46966</v>
      </c>
      <c r="BP63" s="333">
        <v>46997</v>
      </c>
      <c r="BQ63" s="333" t="s">
        <v>430</v>
      </c>
      <c r="BR63" s="333">
        <v>47027</v>
      </c>
      <c r="BS63" s="333">
        <v>47058</v>
      </c>
      <c r="BT63" s="333">
        <v>47088</v>
      </c>
    </row>
    <row r="64" spans="2:72" ht="14.4">
      <c r="B64" s="250" t="s">
        <v>400</v>
      </c>
      <c r="C64" s="251"/>
      <c r="D64" s="251"/>
      <c r="E64" s="251"/>
      <c r="G64" s="179"/>
      <c r="H64" s="179"/>
      <c r="I64" s="179"/>
      <c r="J64" s="179"/>
      <c r="L64" s="310"/>
      <c r="M64" s="310"/>
      <c r="N64" s="310"/>
      <c r="O64" s="310"/>
      <c r="P64" s="310"/>
      <c r="Q64" s="310"/>
      <c r="R64" s="310"/>
      <c r="S64" s="310"/>
      <c r="T64" s="310"/>
      <c r="U64" s="310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0"/>
      <c r="AJ64" s="310"/>
      <c r="AK64" s="310"/>
      <c r="AL64" s="310"/>
      <c r="AM64" s="310"/>
      <c r="AN64" s="310"/>
      <c r="AO64" s="310"/>
      <c r="AP64" s="310"/>
      <c r="AQ64" s="310"/>
      <c r="AR64" s="310"/>
      <c r="AS64" s="310"/>
      <c r="AT64" s="310"/>
      <c r="AU64" s="310"/>
      <c r="AV64" s="310"/>
      <c r="AW64" s="310"/>
      <c r="AX64" s="310"/>
      <c r="AY64" s="310"/>
      <c r="AZ64" s="310"/>
      <c r="BA64" s="310"/>
      <c r="BB64" s="310"/>
      <c r="BC64" s="310"/>
      <c r="BD64" s="310"/>
      <c r="BE64" s="310"/>
      <c r="BF64" s="310"/>
      <c r="BG64" s="310"/>
      <c r="BH64" s="310"/>
      <c r="BI64" s="310"/>
      <c r="BJ64" s="310"/>
      <c r="BK64" s="310"/>
      <c r="BL64" s="310"/>
      <c r="BM64" s="310"/>
      <c r="BN64" s="310"/>
      <c r="BO64" s="310"/>
      <c r="BP64" s="310"/>
      <c r="BQ64" s="310"/>
      <c r="BR64" s="310"/>
      <c r="BS64" s="310"/>
      <c r="BT64" s="310"/>
    </row>
    <row r="65" spans="1:72" ht="14.4">
      <c r="B65" s="173" t="s">
        <v>122</v>
      </c>
      <c r="C65" s="173">
        <v>6</v>
      </c>
      <c r="D65" s="207">
        <v>2000</v>
      </c>
      <c r="E65" s="207">
        <f>C65*D65</f>
        <v>12000</v>
      </c>
      <c r="G65" s="207">
        <f>SUM(L65:X65)</f>
        <v>0</v>
      </c>
      <c r="H65" s="207">
        <f t="shared" ref="H65:H73" si="90">SUM(Z65:AN65)</f>
        <v>8000</v>
      </c>
      <c r="I65" s="207">
        <f t="shared" ref="I65:I73" si="91">SUM(AP65:BD65)</f>
        <v>4000</v>
      </c>
      <c r="J65" s="207">
        <f t="shared" ref="J65:J73" si="92">SUM(BF65:BT65)</f>
        <v>0</v>
      </c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>
        <f>'P4.1 RH_Werk1'!T53</f>
        <v>0</v>
      </c>
      <c r="W65" s="207">
        <f>'P4.1 RH_Werk1'!U53</f>
        <v>0</v>
      </c>
      <c r="X65" s="207"/>
      <c r="Y65" s="207"/>
      <c r="Z65" s="207">
        <f>2000*4</f>
        <v>8000</v>
      </c>
      <c r="AA65" s="207">
        <f>'P4.1 RH_Werk1'!X53</f>
        <v>0</v>
      </c>
      <c r="AB65" s="207">
        <f>'P4.1 RH_Werk1'!Y53</f>
        <v>0</v>
      </c>
      <c r="AC65" s="207"/>
      <c r="AD65" s="207">
        <f>'P4.1 RH_Werk1'!Z53</f>
        <v>0</v>
      </c>
      <c r="AE65" s="207">
        <f>'P4.1 RH_Werk1'!AA53</f>
        <v>0</v>
      </c>
      <c r="AF65" s="207">
        <f>'P4.1 RH_Werk1'!AB53</f>
        <v>0</v>
      </c>
      <c r="AG65" s="207"/>
      <c r="AH65" s="207"/>
      <c r="AI65" s="207">
        <f>'P4.1 RH_Werk1'!AD53</f>
        <v>0</v>
      </c>
      <c r="AJ65" s="207">
        <f>'P4.1 RH_Werk1'!AE53</f>
        <v>0</v>
      </c>
      <c r="AK65" s="207"/>
      <c r="AL65" s="207">
        <f>'P4.1 RH_Werk1'!AF53</f>
        <v>0</v>
      </c>
      <c r="AM65" s="207">
        <f>'P4.1 RH_Werk1'!AG53</f>
        <v>0</v>
      </c>
      <c r="AN65" s="207">
        <f>'P4.1 RH_Werk1'!AH53</f>
        <v>0</v>
      </c>
      <c r="AO65" s="207"/>
      <c r="AP65" s="207">
        <f>2000*2</f>
        <v>4000</v>
      </c>
      <c r="AQ65" s="207">
        <f>'P4.1 RH_Werk1'!AJ53</f>
        <v>0</v>
      </c>
      <c r="AR65" s="207">
        <f>'P4.1 RH_Werk1'!AK53</f>
        <v>0</v>
      </c>
      <c r="AS65" s="207"/>
      <c r="AT65" s="207">
        <f>'P4.1 RH_Werk1'!AL53</f>
        <v>0</v>
      </c>
      <c r="AU65" s="207">
        <f>'P4.1 RH_Werk1'!AM53</f>
        <v>0</v>
      </c>
      <c r="AV65" s="207">
        <f>'P4.1 RH_Werk1'!AN53</f>
        <v>0</v>
      </c>
      <c r="AW65" s="207"/>
      <c r="AX65" s="207">
        <f>'P4.1 RH_Werk1'!AO53</f>
        <v>0</v>
      </c>
      <c r="AY65" s="207">
        <f>'P4.1 RH_Werk1'!AP53</f>
        <v>0</v>
      </c>
      <c r="AZ65" s="207">
        <f>'P4.1 RH_Werk1'!AQ53</f>
        <v>0</v>
      </c>
      <c r="BA65" s="207"/>
      <c r="BB65" s="207">
        <f>'P4.1 RH_Werk1'!AR53</f>
        <v>0</v>
      </c>
      <c r="BC65" s="207">
        <f>'P4.1 RH_Werk1'!AS53</f>
        <v>0</v>
      </c>
      <c r="BD65" s="207">
        <f>'P4.1 RH_Werk1'!AT53</f>
        <v>0</v>
      </c>
      <c r="BE65" s="207"/>
      <c r="BF65" s="207">
        <f>'P4.1 RH_Werk1'!AU53</f>
        <v>0</v>
      </c>
      <c r="BG65" s="207">
        <f>'P4.1 RH_Werk1'!AV53</f>
        <v>0</v>
      </c>
      <c r="BH65" s="207">
        <f>'P4.1 RH_Werk1'!AW53</f>
        <v>0</v>
      </c>
      <c r="BI65" s="207"/>
      <c r="BJ65" s="207">
        <f>'P4.1 RH_Werk1'!AX53</f>
        <v>0</v>
      </c>
      <c r="BK65" s="207">
        <f>'P4.1 RH_Werk1'!AY53</f>
        <v>0</v>
      </c>
      <c r="BL65" s="207">
        <f>'P4.1 RH_Werk1'!AZ53</f>
        <v>0</v>
      </c>
      <c r="BM65" s="207"/>
      <c r="BN65" s="207">
        <f>'P4.1 RH_Werk1'!BA53</f>
        <v>0</v>
      </c>
      <c r="BO65" s="207">
        <f>'P4.1 RH_Werk1'!BB53</f>
        <v>0</v>
      </c>
      <c r="BP65" s="207">
        <f>'P4.1 RH_Werk1'!BC53</f>
        <v>0</v>
      </c>
      <c r="BQ65" s="207"/>
      <c r="BR65" s="207">
        <f>'P4.1 RH_Werk1'!BD53</f>
        <v>0</v>
      </c>
      <c r="BS65" s="207">
        <f>'P4.1 RH_Werk1'!BE53</f>
        <v>0</v>
      </c>
      <c r="BT65" s="207">
        <f>'P4.1 RH_Werk1'!BF53</f>
        <v>0</v>
      </c>
    </row>
    <row r="66" spans="1:72" ht="14.4">
      <c r="B66" s="173"/>
      <c r="C66" s="173"/>
      <c r="D66" s="207"/>
      <c r="E66" s="207"/>
      <c r="G66" s="207">
        <f t="shared" ref="G66:G73" si="93">SUM(L66:X66)</f>
        <v>0</v>
      </c>
      <c r="H66" s="207">
        <f t="shared" si="90"/>
        <v>0</v>
      </c>
      <c r="I66" s="207">
        <f t="shared" si="91"/>
        <v>0</v>
      </c>
      <c r="J66" s="207">
        <f t="shared" si="92"/>
        <v>0</v>
      </c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  <c r="BI66" s="207"/>
      <c r="BJ66" s="207"/>
      <c r="BK66" s="207"/>
      <c r="BL66" s="207"/>
      <c r="BM66" s="207"/>
      <c r="BN66" s="207"/>
      <c r="BO66" s="207"/>
      <c r="BP66" s="207"/>
      <c r="BQ66" s="207"/>
      <c r="BR66" s="207"/>
      <c r="BS66" s="207"/>
      <c r="BT66" s="207"/>
    </row>
    <row r="67" spans="1:72" ht="14.4">
      <c r="B67" s="250" t="s">
        <v>197</v>
      </c>
      <c r="C67" s="251"/>
      <c r="D67" s="251"/>
      <c r="E67" s="251"/>
      <c r="G67" s="207">
        <f t="shared" si="93"/>
        <v>0</v>
      </c>
      <c r="H67" s="207">
        <f t="shared" si="90"/>
        <v>0</v>
      </c>
      <c r="I67" s="207">
        <f t="shared" si="91"/>
        <v>0</v>
      </c>
      <c r="J67" s="207">
        <f t="shared" si="92"/>
        <v>0</v>
      </c>
      <c r="L67" s="207"/>
      <c r="M67" s="207"/>
      <c r="N67" s="207"/>
      <c r="O67" s="207"/>
      <c r="P67" s="207"/>
      <c r="Q67" s="207"/>
      <c r="R67" s="207"/>
      <c r="S67" s="207"/>
      <c r="T67" s="207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  <c r="BI67" s="207"/>
      <c r="BJ67" s="207"/>
      <c r="BK67" s="207"/>
      <c r="BL67" s="207"/>
      <c r="BM67" s="207"/>
      <c r="BN67" s="207"/>
      <c r="BO67" s="207"/>
      <c r="BP67" s="207"/>
      <c r="BQ67" s="207"/>
      <c r="BR67" s="207"/>
      <c r="BS67" s="207"/>
      <c r="BT67" s="207"/>
    </row>
    <row r="68" spans="1:72" ht="14.4">
      <c r="B68" s="173" t="s">
        <v>401</v>
      </c>
      <c r="C68" s="173">
        <v>30</v>
      </c>
      <c r="D68" s="207">
        <v>30000</v>
      </c>
      <c r="E68" s="207">
        <f t="shared" ref="E68" si="94">C68*D68</f>
        <v>900000</v>
      </c>
      <c r="G68" s="207">
        <f t="shared" si="93"/>
        <v>0</v>
      </c>
      <c r="H68" s="207">
        <f t="shared" si="90"/>
        <v>300000</v>
      </c>
      <c r="I68" s="207">
        <f t="shared" si="91"/>
        <v>300000</v>
      </c>
      <c r="J68" s="207">
        <f t="shared" si="92"/>
        <v>300000</v>
      </c>
      <c r="L68" s="207"/>
      <c r="M68" s="207"/>
      <c r="N68" s="207"/>
      <c r="O68" s="207"/>
      <c r="P68" s="207"/>
      <c r="Q68" s="207"/>
      <c r="R68" s="207"/>
      <c r="S68" s="207"/>
      <c r="T68" s="207"/>
      <c r="U68" s="207"/>
      <c r="V68" s="207"/>
      <c r="W68" s="207"/>
      <c r="X68" s="207"/>
      <c r="Y68" s="207"/>
      <c r="Z68" s="207"/>
      <c r="AA68" s="207"/>
      <c r="AB68" s="207">
        <f>5*30000</f>
        <v>150000</v>
      </c>
      <c r="AC68" s="207"/>
      <c r="AD68" s="207">
        <f>'P4.4 RH_HH Werft'!Y57</f>
        <v>0</v>
      </c>
      <c r="AE68" s="207">
        <f>'P4.4 RH_HH Werft'!Z57</f>
        <v>0</v>
      </c>
      <c r="AF68" s="207">
        <f>'P4.4 RH_HH Werft'!AA57</f>
        <v>0</v>
      </c>
      <c r="AG68" s="207"/>
      <c r="AH68" s="207">
        <f>'P4.4 RH_HH Werft'!AB57</f>
        <v>0</v>
      </c>
      <c r="AI68" s="207">
        <f>'P4.4 RH_HH Werft'!AC57</f>
        <v>0</v>
      </c>
      <c r="AJ68" s="207">
        <f>5*30000</f>
        <v>150000</v>
      </c>
      <c r="AK68" s="207"/>
      <c r="AL68" s="207"/>
      <c r="AM68" s="207"/>
      <c r="AN68" s="207"/>
      <c r="AO68" s="207"/>
      <c r="AP68" s="207"/>
      <c r="AQ68" s="207"/>
      <c r="AR68" s="207">
        <f>5*30000</f>
        <v>150000</v>
      </c>
      <c r="AS68" s="207"/>
      <c r="AT68" s="207">
        <f>'P4.4 RH_HH Werft'!AK57</f>
        <v>0</v>
      </c>
      <c r="AU68" s="207">
        <f>'P4.4 RH_HH Werft'!AL57</f>
        <v>0</v>
      </c>
      <c r="AV68" s="207">
        <f>'P4.4 RH_HH Werft'!AM57</f>
        <v>0</v>
      </c>
      <c r="AW68" s="207"/>
      <c r="AX68" s="207">
        <f>'P4.4 RH_HH Werft'!AN57</f>
        <v>0</v>
      </c>
      <c r="AY68" s="207">
        <f>'P4.4 RH_HH Werft'!AO57</f>
        <v>0</v>
      </c>
      <c r="AZ68" s="207">
        <f>5*30000</f>
        <v>150000</v>
      </c>
      <c r="BA68" s="207"/>
      <c r="BB68" s="207"/>
      <c r="BC68" s="207"/>
      <c r="BD68" s="207"/>
      <c r="BE68" s="207"/>
      <c r="BF68" s="207"/>
      <c r="BG68" s="207"/>
      <c r="BH68" s="207">
        <f>5*30000</f>
        <v>150000</v>
      </c>
      <c r="BI68" s="207"/>
      <c r="BJ68" s="207">
        <f>'P4.4 RH_HH Werft'!AW57</f>
        <v>0</v>
      </c>
      <c r="BK68" s="207">
        <f>'P4.4 RH_HH Werft'!AX57</f>
        <v>0</v>
      </c>
      <c r="BL68" s="207">
        <f>'P4.4 RH_HH Werft'!AY57</f>
        <v>0</v>
      </c>
      <c r="BM68" s="207"/>
      <c r="BN68" s="207">
        <f>'P4.4 RH_HH Werft'!AZ57</f>
        <v>0</v>
      </c>
      <c r="BO68" s="207">
        <f>'P4.4 RH_HH Werft'!BA57</f>
        <v>0</v>
      </c>
      <c r="BP68" s="207">
        <f>5*30000</f>
        <v>150000</v>
      </c>
      <c r="BQ68" s="207"/>
      <c r="BR68" s="207"/>
      <c r="BS68" s="207"/>
      <c r="BT68" s="207"/>
    </row>
    <row r="69" spans="1:72" ht="14.4">
      <c r="B69" s="173"/>
      <c r="C69" s="173"/>
      <c r="D69" s="207"/>
      <c r="E69" s="207"/>
      <c r="G69" s="207">
        <f t="shared" si="93"/>
        <v>0</v>
      </c>
      <c r="H69" s="207">
        <f t="shared" si="90"/>
        <v>0</v>
      </c>
      <c r="I69" s="207">
        <f t="shared" si="91"/>
        <v>0</v>
      </c>
      <c r="J69" s="207">
        <f t="shared" si="92"/>
        <v>0</v>
      </c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  <c r="BI69" s="207"/>
      <c r="BJ69" s="207"/>
      <c r="BK69" s="207"/>
      <c r="BL69" s="207"/>
      <c r="BM69" s="207"/>
      <c r="BN69" s="207"/>
      <c r="BO69" s="207"/>
      <c r="BP69" s="207"/>
      <c r="BQ69" s="207"/>
      <c r="BR69" s="207"/>
      <c r="BS69" s="207"/>
      <c r="BT69" s="207"/>
    </row>
    <row r="70" spans="1:72" ht="14.4">
      <c r="B70" s="218"/>
      <c r="C70" s="173"/>
      <c r="D70" s="207"/>
      <c r="E70" s="207">
        <f>C70*D70</f>
        <v>0</v>
      </c>
      <c r="G70" s="207">
        <f t="shared" si="93"/>
        <v>0</v>
      </c>
      <c r="H70" s="207">
        <f t="shared" si="90"/>
        <v>0</v>
      </c>
      <c r="I70" s="207">
        <f t="shared" si="91"/>
        <v>0</v>
      </c>
      <c r="J70" s="207">
        <f t="shared" si="92"/>
        <v>0</v>
      </c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>
        <f>'P4.2 RH_Erding'!T56</f>
        <v>0</v>
      </c>
      <c r="W70" s="207">
        <f>'P4.2 RH_Erding'!U56</f>
        <v>0</v>
      </c>
      <c r="X70" s="207">
        <f>'P4.2 RH_Erding'!V56</f>
        <v>0</v>
      </c>
      <c r="Y70" s="207"/>
      <c r="Z70" s="207">
        <f>'P4.2 RH_Erding'!W56</f>
        <v>0</v>
      </c>
      <c r="AA70" s="207">
        <f>'P4.2 RH_Erding'!X56</f>
        <v>0</v>
      </c>
      <c r="AB70" s="207">
        <f>'P4.2 RH_Erding'!Y56</f>
        <v>0</v>
      </c>
      <c r="AC70" s="207"/>
      <c r="AD70" s="207">
        <f>'P4.2 RH_Erding'!Z56</f>
        <v>0</v>
      </c>
      <c r="AE70" s="207">
        <f>'P4.2 RH_Erding'!AA56</f>
        <v>0</v>
      </c>
      <c r="AF70" s="207">
        <f>'P4.2 RH_Erding'!AB56</f>
        <v>0</v>
      </c>
      <c r="AG70" s="207"/>
      <c r="AH70" s="207">
        <f>'P4.2 RH_Erding'!AC56</f>
        <v>0</v>
      </c>
      <c r="AI70" s="207">
        <f>'P4.2 RH_Erding'!AD56</f>
        <v>0</v>
      </c>
      <c r="AJ70" s="207">
        <f>'P4.2 RH_Erding'!AE56</f>
        <v>0</v>
      </c>
      <c r="AK70" s="207"/>
      <c r="AL70" s="207">
        <f>'P4.2 RH_Erding'!AF56</f>
        <v>0</v>
      </c>
      <c r="AM70" s="207">
        <f>'P4.2 RH_Erding'!AG56</f>
        <v>0</v>
      </c>
      <c r="AN70" s="207">
        <f>'P4.2 RH_Erding'!AH56</f>
        <v>0</v>
      </c>
      <c r="AO70" s="207"/>
      <c r="AP70" s="207">
        <f>'P4.2 RH_Erding'!AI56</f>
        <v>0</v>
      </c>
      <c r="AQ70" s="207">
        <f>'P4.2 RH_Erding'!AJ56</f>
        <v>0</v>
      </c>
      <c r="AR70" s="207">
        <f>'P4.2 RH_Erding'!AK56</f>
        <v>0</v>
      </c>
      <c r="AS70" s="207"/>
      <c r="AT70" s="207">
        <f>'P4.2 RH_Erding'!AL56</f>
        <v>0</v>
      </c>
      <c r="AU70" s="207">
        <f>'P4.2 RH_Erding'!AM56</f>
        <v>0</v>
      </c>
      <c r="AV70" s="207">
        <f>'P4.2 RH_Erding'!AN56</f>
        <v>0</v>
      </c>
      <c r="AW70" s="207"/>
      <c r="AX70" s="207">
        <f>'P4.2 RH_Erding'!AO56</f>
        <v>0</v>
      </c>
      <c r="AY70" s="207">
        <f>'P4.2 RH_Erding'!AP56</f>
        <v>0</v>
      </c>
      <c r="AZ70" s="207">
        <f>'P4.2 RH_Erding'!AQ56</f>
        <v>0</v>
      </c>
      <c r="BA70" s="207"/>
      <c r="BB70" s="207">
        <f>'P4.2 RH_Erding'!AR56</f>
        <v>0</v>
      </c>
      <c r="BC70" s="207">
        <f>'P4.2 RH_Erding'!AS56</f>
        <v>0</v>
      </c>
      <c r="BD70" s="207">
        <f>'P4.2 RH_Erding'!AT56</f>
        <v>0</v>
      </c>
      <c r="BE70" s="207"/>
      <c r="BF70" s="207">
        <f>'P4.2 RH_Erding'!AU56</f>
        <v>0</v>
      </c>
      <c r="BG70" s="207">
        <f>'P4.2 RH_Erding'!AV56</f>
        <v>0</v>
      </c>
      <c r="BH70" s="207">
        <f>'P4.2 RH_Erding'!AW56</f>
        <v>0</v>
      </c>
      <c r="BI70" s="207"/>
      <c r="BJ70" s="207">
        <f>'P4.2 RH_Erding'!AX56</f>
        <v>0</v>
      </c>
      <c r="BK70" s="207">
        <f>'P4.2 RH_Erding'!AY56</f>
        <v>0</v>
      </c>
      <c r="BL70" s="207">
        <f>'P4.2 RH_Erding'!AZ56</f>
        <v>0</v>
      </c>
      <c r="BM70" s="207"/>
      <c r="BN70" s="207">
        <f>'P4.2 RH_Erding'!BA56</f>
        <v>0</v>
      </c>
      <c r="BO70" s="207">
        <f>'P4.2 RH_Erding'!BB56</f>
        <v>0</v>
      </c>
      <c r="BP70" s="207">
        <f>'P4.2 RH_Erding'!BC56</f>
        <v>0</v>
      </c>
      <c r="BQ70" s="207"/>
      <c r="BR70" s="207">
        <f>'P4.2 RH_Erding'!BD56</f>
        <v>0</v>
      </c>
      <c r="BS70" s="207">
        <f>'P4.2 RH_Erding'!BE56</f>
        <v>0</v>
      </c>
      <c r="BT70" s="207">
        <f>'P4.2 RH_Erding'!BF56</f>
        <v>0</v>
      </c>
    </row>
    <row r="71" spans="1:72" ht="14.4">
      <c r="B71" s="218"/>
      <c r="C71" s="173"/>
      <c r="D71" s="207"/>
      <c r="E71" s="207">
        <f>C71*D71</f>
        <v>0</v>
      </c>
      <c r="G71" s="207">
        <f t="shared" si="93"/>
        <v>0</v>
      </c>
      <c r="H71" s="207">
        <f t="shared" si="90"/>
        <v>0</v>
      </c>
      <c r="I71" s="207">
        <f t="shared" si="91"/>
        <v>0</v>
      </c>
      <c r="J71" s="207">
        <f t="shared" si="92"/>
        <v>0</v>
      </c>
      <c r="L71" s="207"/>
      <c r="M71" s="207"/>
      <c r="N71" s="207"/>
      <c r="O71" s="207"/>
      <c r="P71" s="207"/>
      <c r="Q71" s="207"/>
      <c r="R71" s="207"/>
      <c r="S71" s="207"/>
      <c r="T71" s="207"/>
      <c r="U71" s="207"/>
      <c r="V71" s="207">
        <f>'P4.3 RH_HH City'!T56</f>
        <v>0</v>
      </c>
      <c r="W71" s="207">
        <f>'P4.3 RH_HH City'!U56</f>
        <v>0</v>
      </c>
      <c r="X71" s="207">
        <f>'P4.3 RH_HH City'!V56</f>
        <v>0</v>
      </c>
      <c r="Y71" s="207"/>
      <c r="Z71" s="207">
        <f>'P4.3 RH_HH City'!W56</f>
        <v>0</v>
      </c>
      <c r="AA71" s="207">
        <f>'P4.3 RH_HH City'!X56</f>
        <v>0</v>
      </c>
      <c r="AB71" s="207">
        <f>'P4.3 RH_HH City'!Y56</f>
        <v>0</v>
      </c>
      <c r="AC71" s="207"/>
      <c r="AD71" s="207">
        <f>'P4.3 RH_HH City'!Z56</f>
        <v>0</v>
      </c>
      <c r="AE71" s="207">
        <f>'P4.3 RH_HH City'!AA56</f>
        <v>0</v>
      </c>
      <c r="AF71" s="207">
        <f>'P4.3 RH_HH City'!AB56</f>
        <v>0</v>
      </c>
      <c r="AG71" s="207"/>
      <c r="AH71" s="207">
        <f>'P4.3 RH_HH City'!AC56</f>
        <v>0</v>
      </c>
      <c r="AI71" s="207">
        <f>'P4.3 RH_HH City'!AD56</f>
        <v>0</v>
      </c>
      <c r="AJ71" s="207">
        <f>'P4.3 RH_HH City'!AE56</f>
        <v>0</v>
      </c>
      <c r="AK71" s="207"/>
      <c r="AL71" s="207">
        <f>'P4.3 RH_HH City'!AF56</f>
        <v>0</v>
      </c>
      <c r="AM71" s="207">
        <f>'P4.3 RH_HH City'!AG56</f>
        <v>0</v>
      </c>
      <c r="AN71" s="207">
        <f>'P4.3 RH_HH City'!AH56</f>
        <v>0</v>
      </c>
      <c r="AO71" s="207"/>
      <c r="AP71" s="207">
        <f>'P4.3 RH_HH City'!AI56</f>
        <v>0</v>
      </c>
      <c r="AQ71" s="207">
        <f>'P4.3 RH_HH City'!AJ56</f>
        <v>0</v>
      </c>
      <c r="AR71" s="207">
        <f>'P4.3 RH_HH City'!AK56</f>
        <v>0</v>
      </c>
      <c r="AS71" s="207"/>
      <c r="AT71" s="207">
        <f>'P4.3 RH_HH City'!AL56</f>
        <v>0</v>
      </c>
      <c r="AU71" s="207">
        <f>'P4.3 RH_HH City'!AM56</f>
        <v>0</v>
      </c>
      <c r="AV71" s="207">
        <f>'P4.3 RH_HH City'!AN56</f>
        <v>0</v>
      </c>
      <c r="AW71" s="207"/>
      <c r="AX71" s="207">
        <f>'P4.3 RH_HH City'!AO56</f>
        <v>0</v>
      </c>
      <c r="AY71" s="207">
        <f>'P4.3 RH_HH City'!AP56</f>
        <v>0</v>
      </c>
      <c r="AZ71" s="207">
        <f>'P4.3 RH_HH City'!AQ56</f>
        <v>0</v>
      </c>
      <c r="BA71" s="207"/>
      <c r="BB71" s="207">
        <f>'P4.3 RH_HH City'!AR56</f>
        <v>0</v>
      </c>
      <c r="BC71" s="207">
        <f>'P4.3 RH_HH City'!AS56</f>
        <v>0</v>
      </c>
      <c r="BD71" s="207">
        <f>'P4.3 RH_HH City'!AT56</f>
        <v>0</v>
      </c>
      <c r="BE71" s="207"/>
      <c r="BF71" s="207">
        <f>'P4.3 RH_HH City'!AU56</f>
        <v>0</v>
      </c>
      <c r="BG71" s="207">
        <f>'P4.3 RH_HH City'!AV56</f>
        <v>0</v>
      </c>
      <c r="BH71" s="207">
        <f>'P4.3 RH_HH City'!AW56</f>
        <v>0</v>
      </c>
      <c r="BI71" s="207"/>
      <c r="BJ71" s="207">
        <f>'P4.3 RH_HH City'!AX56</f>
        <v>0</v>
      </c>
      <c r="BK71" s="207">
        <f>'P4.3 RH_HH City'!AY56</f>
        <v>0</v>
      </c>
      <c r="BL71" s="207">
        <f>'P4.3 RH_HH City'!AZ56</f>
        <v>0</v>
      </c>
      <c r="BM71" s="207"/>
      <c r="BN71" s="207">
        <f>'P4.3 RH_HH City'!BA56</f>
        <v>0</v>
      </c>
      <c r="BO71" s="207">
        <f>'P4.3 RH_HH City'!BB56</f>
        <v>0</v>
      </c>
      <c r="BP71" s="207">
        <f>'P4.3 RH_HH City'!BC56</f>
        <v>0</v>
      </c>
      <c r="BQ71" s="207"/>
      <c r="BR71" s="207">
        <f>'P4.3 RH_HH City'!BD56</f>
        <v>0</v>
      </c>
      <c r="BS71" s="207">
        <f>'P4.3 RH_HH City'!BE56</f>
        <v>0</v>
      </c>
      <c r="BT71" s="207">
        <f>'P4.3 RH_HH City'!BF56</f>
        <v>0</v>
      </c>
    </row>
    <row r="72" spans="1:72" ht="14.4">
      <c r="B72" s="218"/>
      <c r="C72" s="173"/>
      <c r="D72" s="207"/>
      <c r="E72" s="207">
        <f>C72*D72</f>
        <v>0</v>
      </c>
      <c r="G72" s="207">
        <f t="shared" si="93"/>
        <v>0</v>
      </c>
      <c r="H72" s="207">
        <f t="shared" si="90"/>
        <v>0</v>
      </c>
      <c r="I72" s="207">
        <f t="shared" si="91"/>
        <v>0</v>
      </c>
      <c r="J72" s="207">
        <f t="shared" si="92"/>
        <v>0</v>
      </c>
      <c r="L72" s="207"/>
      <c r="M72" s="207"/>
      <c r="N72" s="207"/>
      <c r="O72" s="207"/>
      <c r="P72" s="207"/>
      <c r="Q72" s="207"/>
      <c r="R72" s="207"/>
      <c r="S72" s="207"/>
      <c r="T72" s="207"/>
      <c r="U72" s="207"/>
      <c r="V72" s="207">
        <f>'P4.4 RH_HH Werft'!S56</f>
        <v>0</v>
      </c>
      <c r="W72" s="207">
        <f>'P4.4 RH_HH Werft'!T56</f>
        <v>0</v>
      </c>
      <c r="X72" s="207">
        <f>'P4.4 RH_HH Werft'!U56</f>
        <v>0</v>
      </c>
      <c r="Y72" s="207"/>
      <c r="Z72" s="207">
        <f>'P4.4 RH_HH Werft'!V56</f>
        <v>0</v>
      </c>
      <c r="AA72" s="207">
        <f>'P4.4 RH_HH Werft'!W56</f>
        <v>0</v>
      </c>
      <c r="AB72" s="207">
        <f>'P4.4 RH_HH Werft'!X56</f>
        <v>0</v>
      </c>
      <c r="AC72" s="207"/>
      <c r="AD72" s="207">
        <f>'P4.4 RH_HH Werft'!Y56</f>
        <v>0</v>
      </c>
      <c r="AE72" s="207">
        <f>'P4.4 RH_HH Werft'!Z56</f>
        <v>0</v>
      </c>
      <c r="AF72" s="207">
        <f>'P4.4 RH_HH Werft'!AA56</f>
        <v>0</v>
      </c>
      <c r="AG72" s="207"/>
      <c r="AH72" s="207">
        <f>'P4.4 RH_HH Werft'!AB56</f>
        <v>0</v>
      </c>
      <c r="AI72" s="207">
        <f>'P4.4 RH_HH Werft'!AC56</f>
        <v>0</v>
      </c>
      <c r="AJ72" s="207">
        <f>'P4.4 RH_HH Werft'!AD56</f>
        <v>0</v>
      </c>
      <c r="AK72" s="207"/>
      <c r="AL72" s="207">
        <f>'P4.4 RH_HH Werft'!AE56</f>
        <v>0</v>
      </c>
      <c r="AM72" s="207">
        <f>'P4.4 RH_HH Werft'!AF56</f>
        <v>0</v>
      </c>
      <c r="AN72" s="207">
        <f>'P4.4 RH_HH Werft'!AG56</f>
        <v>0</v>
      </c>
      <c r="AO72" s="207"/>
      <c r="AP72" s="207">
        <f>'P4.4 RH_HH Werft'!AH56</f>
        <v>0</v>
      </c>
      <c r="AQ72" s="207">
        <f>'P4.4 RH_HH Werft'!AI56</f>
        <v>0</v>
      </c>
      <c r="AR72" s="207">
        <f>'P4.4 RH_HH Werft'!AJ56</f>
        <v>0</v>
      </c>
      <c r="AS72" s="207"/>
      <c r="AT72" s="207">
        <f>'P4.4 RH_HH Werft'!AK56</f>
        <v>0</v>
      </c>
      <c r="AU72" s="207">
        <f>'P4.4 RH_HH Werft'!AL56</f>
        <v>0</v>
      </c>
      <c r="AV72" s="207">
        <f>'P4.4 RH_HH Werft'!AM56</f>
        <v>0</v>
      </c>
      <c r="AW72" s="207"/>
      <c r="AX72" s="207">
        <f>'P4.4 RH_HH Werft'!AN56</f>
        <v>0</v>
      </c>
      <c r="AY72" s="207">
        <f>'P4.4 RH_HH Werft'!AO56</f>
        <v>0</v>
      </c>
      <c r="AZ72" s="207">
        <f>'P4.4 RH_HH Werft'!AP56</f>
        <v>0</v>
      </c>
      <c r="BA72" s="207"/>
      <c r="BB72" s="207">
        <f>'P4.4 RH_HH Werft'!AQ56</f>
        <v>0</v>
      </c>
      <c r="BC72" s="207">
        <f>'P4.4 RH_HH Werft'!AR56</f>
        <v>0</v>
      </c>
      <c r="BD72" s="207">
        <f>'P4.4 RH_HH Werft'!AS56</f>
        <v>0</v>
      </c>
      <c r="BE72" s="207"/>
      <c r="BF72" s="207">
        <f>'P4.4 RH_HH Werft'!AT56</f>
        <v>0</v>
      </c>
      <c r="BG72" s="207">
        <f>'P4.4 RH_HH Werft'!AU56</f>
        <v>0</v>
      </c>
      <c r="BH72" s="207">
        <f>'P4.4 RH_HH Werft'!AV56</f>
        <v>0</v>
      </c>
      <c r="BI72" s="207"/>
      <c r="BJ72" s="207">
        <f>'P4.4 RH_HH Werft'!AW56</f>
        <v>0</v>
      </c>
      <c r="BK72" s="207">
        <f>'P4.4 RH_HH Werft'!AX56</f>
        <v>0</v>
      </c>
      <c r="BL72" s="207">
        <f>'P4.4 RH_HH Werft'!AY56</f>
        <v>0</v>
      </c>
      <c r="BM72" s="207"/>
      <c r="BN72" s="207">
        <f>'P4.4 RH_HH Werft'!AZ56</f>
        <v>0</v>
      </c>
      <c r="BO72" s="207">
        <f>'P4.4 RH_HH Werft'!BA56</f>
        <v>0</v>
      </c>
      <c r="BP72" s="207">
        <f>'P4.4 RH_HH Werft'!BB56</f>
        <v>0</v>
      </c>
      <c r="BQ72" s="207"/>
      <c r="BR72" s="207">
        <f>'P4.4 RH_HH Werft'!BC56</f>
        <v>0</v>
      </c>
      <c r="BS72" s="207">
        <f>'P4.4 RH_HH Werft'!BD56</f>
        <v>0</v>
      </c>
      <c r="BT72" s="207">
        <f>'P4.4 RH_HH Werft'!BE56</f>
        <v>0</v>
      </c>
    </row>
    <row r="73" spans="1:72" ht="14.4">
      <c r="B73" s="173"/>
      <c r="C73" s="173"/>
      <c r="D73" s="207"/>
      <c r="E73" s="207">
        <f>C73*D73</f>
        <v>0</v>
      </c>
      <c r="G73" s="207">
        <f t="shared" si="93"/>
        <v>0</v>
      </c>
      <c r="H73" s="207">
        <f t="shared" si="90"/>
        <v>0</v>
      </c>
      <c r="I73" s="207">
        <f t="shared" si="91"/>
        <v>0</v>
      </c>
      <c r="J73" s="207">
        <f t="shared" si="92"/>
        <v>0</v>
      </c>
      <c r="L73" s="207"/>
      <c r="M73" s="207"/>
      <c r="N73" s="207"/>
      <c r="O73" s="207"/>
      <c r="P73" s="207"/>
      <c r="Q73" s="207"/>
      <c r="R73" s="207"/>
      <c r="S73" s="207"/>
      <c r="T73" s="207"/>
      <c r="U73" s="207"/>
      <c r="V73" s="207"/>
      <c r="W73" s="207"/>
      <c r="X73" s="207"/>
      <c r="Y73" s="207"/>
      <c r="Z73" s="207"/>
      <c r="AA73" s="207"/>
      <c r="AB73" s="207"/>
      <c r="AC73" s="207"/>
      <c r="AD73" s="207"/>
      <c r="AE73" s="207"/>
      <c r="AF73" s="207"/>
      <c r="AG73" s="207"/>
      <c r="AH73" s="207"/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  <c r="BI73" s="207"/>
      <c r="BJ73" s="207"/>
      <c r="BK73" s="207"/>
      <c r="BL73" s="207"/>
      <c r="BM73" s="207"/>
      <c r="BN73" s="207"/>
      <c r="BO73" s="207"/>
      <c r="BP73" s="207"/>
      <c r="BQ73" s="207"/>
      <c r="BR73" s="207"/>
      <c r="BS73" s="207"/>
      <c r="BT73" s="207"/>
    </row>
    <row r="74" spans="1:72" ht="14.4" thickBot="1">
      <c r="B74" s="156"/>
      <c r="C74" s="156"/>
      <c r="G74" s="182"/>
    </row>
    <row r="75" spans="1:72" s="114" customFormat="1" ht="15" thickBot="1">
      <c r="A75" s="182"/>
      <c r="B75" s="175" t="s">
        <v>86</v>
      </c>
      <c r="C75" s="176"/>
      <c r="D75" s="177"/>
      <c r="E75" s="208"/>
      <c r="F75" s="182"/>
      <c r="G75" s="209">
        <f t="shared" ref="G75:J75" si="95">SUM(G65:G73)</f>
        <v>0</v>
      </c>
      <c r="H75" s="209">
        <f t="shared" si="95"/>
        <v>308000</v>
      </c>
      <c r="I75" s="209">
        <f t="shared" si="95"/>
        <v>304000</v>
      </c>
      <c r="J75" s="209">
        <f t="shared" si="95"/>
        <v>300000</v>
      </c>
      <c r="K75" s="182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>
        <f t="shared" ref="V75:BD75" si="96">SUM(V65:V73)</f>
        <v>0</v>
      </c>
      <c r="W75" s="209">
        <f t="shared" si="96"/>
        <v>0</v>
      </c>
      <c r="X75" s="209">
        <f t="shared" si="96"/>
        <v>0</v>
      </c>
      <c r="Y75" s="209"/>
      <c r="Z75" s="209">
        <f t="shared" si="96"/>
        <v>8000</v>
      </c>
      <c r="AA75" s="209">
        <f t="shared" si="96"/>
        <v>0</v>
      </c>
      <c r="AB75" s="209">
        <f t="shared" si="96"/>
        <v>150000</v>
      </c>
      <c r="AC75" s="209"/>
      <c r="AD75" s="209">
        <f t="shared" si="96"/>
        <v>0</v>
      </c>
      <c r="AE75" s="209">
        <f t="shared" si="96"/>
        <v>0</v>
      </c>
      <c r="AF75" s="209">
        <f t="shared" si="96"/>
        <v>0</v>
      </c>
      <c r="AG75" s="209"/>
      <c r="AH75" s="209">
        <f t="shared" si="96"/>
        <v>0</v>
      </c>
      <c r="AI75" s="209">
        <f t="shared" si="96"/>
        <v>0</v>
      </c>
      <c r="AJ75" s="209">
        <f t="shared" si="96"/>
        <v>150000</v>
      </c>
      <c r="AK75" s="209"/>
      <c r="AL75" s="209">
        <f t="shared" si="96"/>
        <v>0</v>
      </c>
      <c r="AM75" s="209">
        <f t="shared" si="96"/>
        <v>0</v>
      </c>
      <c r="AN75" s="209">
        <f t="shared" si="96"/>
        <v>0</v>
      </c>
      <c r="AO75" s="209"/>
      <c r="AP75" s="209">
        <f t="shared" si="96"/>
        <v>4000</v>
      </c>
      <c r="AQ75" s="209">
        <f t="shared" si="96"/>
        <v>0</v>
      </c>
      <c r="AR75" s="209">
        <f t="shared" si="96"/>
        <v>150000</v>
      </c>
      <c r="AS75" s="209"/>
      <c r="AT75" s="209">
        <f t="shared" si="96"/>
        <v>0</v>
      </c>
      <c r="AU75" s="209">
        <f t="shared" si="96"/>
        <v>0</v>
      </c>
      <c r="AV75" s="209">
        <f t="shared" si="96"/>
        <v>0</v>
      </c>
      <c r="AW75" s="209"/>
      <c r="AX75" s="209">
        <f t="shared" si="96"/>
        <v>0</v>
      </c>
      <c r="AY75" s="209">
        <f t="shared" si="96"/>
        <v>0</v>
      </c>
      <c r="AZ75" s="209">
        <f t="shared" si="96"/>
        <v>150000</v>
      </c>
      <c r="BA75" s="209"/>
      <c r="BB75" s="209">
        <f t="shared" si="96"/>
        <v>0</v>
      </c>
      <c r="BC75" s="209">
        <f t="shared" si="96"/>
        <v>0</v>
      </c>
      <c r="BD75" s="209">
        <f t="shared" si="96"/>
        <v>0</v>
      </c>
      <c r="BE75" s="209"/>
      <c r="BF75" s="209">
        <f t="shared" ref="BF75:BT75" si="97">SUM(BF65:BF73)</f>
        <v>0</v>
      </c>
      <c r="BG75" s="209">
        <f t="shared" si="97"/>
        <v>0</v>
      </c>
      <c r="BH75" s="209">
        <f t="shared" si="97"/>
        <v>150000</v>
      </c>
      <c r="BI75" s="209"/>
      <c r="BJ75" s="209">
        <f t="shared" si="97"/>
        <v>0</v>
      </c>
      <c r="BK75" s="209">
        <f t="shared" si="97"/>
        <v>0</v>
      </c>
      <c r="BL75" s="209">
        <f t="shared" si="97"/>
        <v>0</v>
      </c>
      <c r="BM75" s="209"/>
      <c r="BN75" s="209">
        <f t="shared" si="97"/>
        <v>0</v>
      </c>
      <c r="BO75" s="209">
        <f t="shared" si="97"/>
        <v>0</v>
      </c>
      <c r="BP75" s="209">
        <f t="shared" si="97"/>
        <v>150000</v>
      </c>
      <c r="BQ75" s="209"/>
      <c r="BR75" s="209">
        <f t="shared" si="97"/>
        <v>0</v>
      </c>
      <c r="BS75" s="209">
        <f t="shared" si="97"/>
        <v>0</v>
      </c>
      <c r="BT75" s="209">
        <f t="shared" si="97"/>
        <v>0</v>
      </c>
    </row>
    <row r="76" spans="1:72" s="182" customFormat="1" ht="14.4">
      <c r="B76" s="168"/>
      <c r="C76" s="168"/>
      <c r="D76" s="170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8"/>
      <c r="U76" s="168"/>
      <c r="V76" s="168"/>
      <c r="W76" s="168"/>
      <c r="X76" s="168"/>
      <c r="Y76" s="168"/>
      <c r="Z76" s="168"/>
      <c r="AA76" s="168"/>
      <c r="AB76" s="168"/>
      <c r="AC76" s="168"/>
      <c r="AD76" s="168"/>
      <c r="AE76" s="168"/>
      <c r="AF76" s="168"/>
      <c r="AG76" s="168"/>
      <c r="AH76" s="168"/>
      <c r="AI76" s="168"/>
      <c r="AJ76" s="168"/>
      <c r="AK76" s="168"/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68"/>
      <c r="AW76" s="168"/>
      <c r="AX76" s="168"/>
      <c r="AY76" s="168"/>
      <c r="AZ76" s="168"/>
      <c r="BA76" s="168"/>
      <c r="BB76" s="168"/>
      <c r="BC76" s="168"/>
      <c r="BD76" s="168"/>
      <c r="BE76" s="168"/>
      <c r="BF76" s="168"/>
      <c r="BG76" s="168"/>
      <c r="BH76" s="168"/>
      <c r="BI76" s="168"/>
      <c r="BJ76" s="168"/>
      <c r="BK76" s="168"/>
      <c r="BL76" s="168"/>
      <c r="BM76" s="168"/>
      <c r="BN76" s="168"/>
      <c r="BO76" s="168"/>
      <c r="BP76" s="168"/>
      <c r="BQ76" s="168"/>
      <c r="BR76" s="168"/>
      <c r="BS76" s="168"/>
      <c r="BT76" s="168"/>
    </row>
    <row r="77" spans="1:72" s="182" customFormat="1" ht="14.4">
      <c r="B77" s="168"/>
      <c r="C77" s="168"/>
      <c r="D77" s="170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  <c r="Z77" s="168"/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/>
      <c r="AL77" s="168"/>
      <c r="AM77" s="168"/>
      <c r="AN77" s="168"/>
      <c r="AO77" s="168"/>
      <c r="AP77" s="168"/>
      <c r="AQ77" s="168"/>
      <c r="AR77" s="168"/>
      <c r="AS77" s="168"/>
      <c r="AT77" s="168"/>
      <c r="AU77" s="168"/>
      <c r="AV77" s="168"/>
      <c r="AW77" s="168"/>
      <c r="AX77" s="168"/>
      <c r="AY77" s="168"/>
      <c r="AZ77" s="168"/>
      <c r="BA77" s="168"/>
      <c r="BB77" s="168"/>
      <c r="BC77" s="168"/>
      <c r="BD77" s="168"/>
      <c r="BE77" s="168"/>
      <c r="BF77" s="168"/>
      <c r="BG77" s="168"/>
      <c r="BH77" s="168"/>
      <c r="BI77" s="168"/>
      <c r="BJ77" s="168"/>
      <c r="BK77" s="168"/>
      <c r="BL77" s="168"/>
      <c r="BM77" s="168"/>
      <c r="BN77" s="168"/>
      <c r="BO77" s="168"/>
      <c r="BP77" s="168"/>
      <c r="BQ77" s="168"/>
      <c r="BR77" s="168"/>
      <c r="BS77" s="168"/>
      <c r="BT77" s="168"/>
    </row>
    <row r="78" spans="1:72" s="156" customFormat="1" ht="15" thickBot="1"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8"/>
      <c r="AC78" s="168"/>
      <c r="AD78" s="168"/>
      <c r="AE78" s="168"/>
      <c r="AF78" s="168"/>
      <c r="AG78" s="168"/>
      <c r="AH78" s="168"/>
      <c r="AI78" s="168"/>
      <c r="AJ78" s="168"/>
      <c r="AK78" s="168"/>
      <c r="AL78" s="168"/>
      <c r="AM78" s="168"/>
      <c r="AN78" s="168"/>
      <c r="AO78" s="168"/>
      <c r="AP78" s="168"/>
      <c r="AQ78" s="168"/>
      <c r="AR78" s="168"/>
      <c r="AS78" s="168"/>
      <c r="AT78" s="168"/>
      <c r="AU78" s="168"/>
      <c r="AV78" s="168"/>
      <c r="AW78" s="168"/>
      <c r="AX78" s="168"/>
      <c r="AY78" s="168"/>
      <c r="AZ78" s="168"/>
      <c r="BA78" s="168"/>
      <c r="BB78" s="168"/>
      <c r="BC78" s="168"/>
      <c r="BD78" s="168"/>
      <c r="BE78" s="168"/>
      <c r="BF78" s="168"/>
      <c r="BG78" s="168"/>
      <c r="BH78" s="168"/>
      <c r="BI78" s="168"/>
      <c r="BJ78" s="168"/>
      <c r="BK78" s="168"/>
      <c r="BL78" s="168"/>
      <c r="BM78" s="168"/>
      <c r="BN78" s="168"/>
      <c r="BO78" s="168"/>
      <c r="BP78" s="168"/>
      <c r="BQ78" s="168"/>
      <c r="BR78" s="168"/>
      <c r="BS78" s="168"/>
      <c r="BT78" s="168"/>
    </row>
    <row r="79" spans="1:72" s="156" customFormat="1" ht="15" thickBot="1">
      <c r="B79" s="175" t="s">
        <v>199</v>
      </c>
      <c r="C79" s="219"/>
      <c r="D79" s="219"/>
      <c r="E79" s="220"/>
      <c r="G79" s="226">
        <f>G14-G59-G75</f>
        <v>0</v>
      </c>
      <c r="H79" s="220">
        <f>H14-H59-H75</f>
        <v>-246000</v>
      </c>
      <c r="I79" s="220">
        <f>I14-I59-I75</f>
        <v>-75000</v>
      </c>
      <c r="J79" s="220">
        <f>J14-J59-J75</f>
        <v>-101000</v>
      </c>
      <c r="L79" s="226"/>
      <c r="M79" s="220"/>
      <c r="N79" s="220"/>
      <c r="O79" s="220"/>
      <c r="P79" s="220"/>
      <c r="Q79" s="220"/>
      <c r="R79" s="220"/>
      <c r="S79" s="220"/>
      <c r="T79" s="220"/>
      <c r="U79" s="220"/>
      <c r="V79" s="220">
        <f t="shared" ref="V79:BT79" si="98">V14-V59-V75</f>
        <v>0</v>
      </c>
      <c r="W79" s="220">
        <f t="shared" si="98"/>
        <v>0</v>
      </c>
      <c r="X79" s="220">
        <f t="shared" si="98"/>
        <v>0</v>
      </c>
      <c r="Y79" s="220"/>
      <c r="Z79" s="220">
        <f t="shared" si="98"/>
        <v>2953000</v>
      </c>
      <c r="AA79" s="220">
        <f t="shared" si="98"/>
        <v>-24000</v>
      </c>
      <c r="AB79" s="220">
        <f t="shared" si="98"/>
        <v>-2879000</v>
      </c>
      <c r="AC79" s="220"/>
      <c r="AD79" s="220">
        <f t="shared" si="98"/>
        <v>-60666.666666666672</v>
      </c>
      <c r="AE79" s="220">
        <f t="shared" si="98"/>
        <v>-40666.666666666672</v>
      </c>
      <c r="AF79" s="220">
        <f t="shared" si="98"/>
        <v>-80666.666666666672</v>
      </c>
      <c r="AG79" s="220"/>
      <c r="AH79" s="220">
        <f t="shared" si="98"/>
        <v>2976000</v>
      </c>
      <c r="AI79" s="220">
        <f t="shared" si="98"/>
        <v>-29000</v>
      </c>
      <c r="AJ79" s="220">
        <f t="shared" si="98"/>
        <v>-2915666.6666666665</v>
      </c>
      <c r="AK79" s="220"/>
      <c r="AL79" s="220">
        <f t="shared" si="98"/>
        <v>-40666.666666666672</v>
      </c>
      <c r="AM79" s="220">
        <f t="shared" si="98"/>
        <v>-75666.666666666672</v>
      </c>
      <c r="AN79" s="220">
        <f t="shared" si="98"/>
        <v>-29000</v>
      </c>
      <c r="AO79" s="220"/>
      <c r="AP79" s="220">
        <f t="shared" si="98"/>
        <v>5923000</v>
      </c>
      <c r="AQ79" s="220">
        <f t="shared" si="98"/>
        <v>-48000</v>
      </c>
      <c r="AR79" s="220">
        <f t="shared" si="98"/>
        <v>-5608000</v>
      </c>
      <c r="AS79" s="220"/>
      <c r="AT79" s="220">
        <f t="shared" si="98"/>
        <v>-104666.66666666667</v>
      </c>
      <c r="AU79" s="220">
        <f t="shared" si="98"/>
        <v>-64666.666666666672</v>
      </c>
      <c r="AV79" s="220">
        <f t="shared" si="98"/>
        <v>-149666.66666666669</v>
      </c>
      <c r="AW79" s="220"/>
      <c r="AX79" s="220">
        <f t="shared" si="98"/>
        <v>5952000</v>
      </c>
      <c r="AY79" s="220">
        <f t="shared" si="98"/>
        <v>-58000</v>
      </c>
      <c r="AZ79" s="220">
        <f t="shared" si="98"/>
        <v>-5659666.666666667</v>
      </c>
      <c r="BA79" s="220"/>
      <c r="BB79" s="220">
        <f t="shared" si="98"/>
        <v>-64666.666666666672</v>
      </c>
      <c r="BC79" s="220">
        <f t="shared" si="98"/>
        <v>-134666.66666666669</v>
      </c>
      <c r="BD79" s="220">
        <f t="shared" si="98"/>
        <v>-58000</v>
      </c>
      <c r="BE79" s="220"/>
      <c r="BF79" s="220">
        <f t="shared" si="98"/>
        <v>5917000</v>
      </c>
      <c r="BG79" s="220">
        <f t="shared" si="98"/>
        <v>-48000</v>
      </c>
      <c r="BH79" s="220">
        <f t="shared" si="98"/>
        <v>-5618000</v>
      </c>
      <c r="BI79" s="220"/>
      <c r="BJ79" s="220">
        <f t="shared" si="98"/>
        <v>-109666.66666666667</v>
      </c>
      <c r="BK79" s="220">
        <f t="shared" si="98"/>
        <v>-64666.666666666672</v>
      </c>
      <c r="BL79" s="220">
        <f t="shared" si="98"/>
        <v>-154666.66666666669</v>
      </c>
      <c r="BM79" s="220"/>
      <c r="BN79" s="220">
        <f t="shared" si="98"/>
        <v>5952000</v>
      </c>
      <c r="BO79" s="220">
        <f t="shared" si="98"/>
        <v>-63000</v>
      </c>
      <c r="BP79" s="220">
        <f t="shared" si="98"/>
        <v>-5649666.666666667</v>
      </c>
      <c r="BQ79" s="220"/>
      <c r="BR79" s="220">
        <f t="shared" si="98"/>
        <v>-64666.666666666672</v>
      </c>
      <c r="BS79" s="220">
        <f t="shared" si="98"/>
        <v>-134666.66666666669</v>
      </c>
      <c r="BT79" s="220">
        <f t="shared" si="98"/>
        <v>-63000</v>
      </c>
    </row>
    <row r="80" spans="1:72" s="156" customFormat="1"/>
    <row r="81" s="156" customFormat="1"/>
    <row r="82" s="156" customFormat="1"/>
    <row r="83" s="156" customFormat="1"/>
    <row r="84" s="156" customFormat="1"/>
    <row r="85" s="156" customFormat="1"/>
    <row r="86" s="156" customFormat="1"/>
    <row r="87" s="156" customFormat="1"/>
    <row r="88" s="156" customFormat="1"/>
    <row r="89" s="156" customFormat="1"/>
    <row r="90" s="156" customFormat="1"/>
    <row r="91" s="156" customFormat="1"/>
    <row r="92" s="156" customFormat="1"/>
    <row r="93" s="156" customFormat="1"/>
    <row r="94" s="156" customFormat="1"/>
    <row r="95" s="156" customFormat="1"/>
    <row r="96" s="156" customFormat="1"/>
    <row r="97" s="156" customFormat="1"/>
    <row r="98" s="156" customFormat="1"/>
    <row r="99" s="156" customFormat="1"/>
    <row r="100" s="156" customFormat="1"/>
    <row r="101" s="156" customFormat="1"/>
    <row r="102" s="156" customFormat="1"/>
    <row r="103" s="156" customFormat="1"/>
    <row r="104" s="156" customFormat="1"/>
    <row r="105" s="156" customFormat="1"/>
    <row r="106" s="156" customFormat="1"/>
    <row r="107" s="156" customFormat="1"/>
    <row r="108" s="156" customFormat="1"/>
    <row r="109" s="156" customFormat="1"/>
    <row r="110" s="156" customFormat="1"/>
    <row r="111" s="156" customFormat="1"/>
    <row r="112" s="156" customFormat="1"/>
    <row r="113" s="156" customFormat="1"/>
    <row r="114" s="156" customFormat="1"/>
    <row r="115" s="156" customFormat="1"/>
    <row r="116" s="156" customFormat="1"/>
    <row r="117" s="156" customFormat="1"/>
    <row r="118" s="156" customFormat="1"/>
    <row r="119" s="156" customFormat="1"/>
    <row r="120" s="156" customFormat="1"/>
    <row r="121" s="156" customFormat="1"/>
    <row r="122" s="156" customFormat="1"/>
    <row r="123" s="156" customFormat="1"/>
    <row r="124" s="156" customFormat="1"/>
    <row r="125" s="156" customFormat="1"/>
    <row r="126" s="156" customFormat="1"/>
    <row r="127" s="156" customFormat="1"/>
    <row r="128" s="156" customFormat="1"/>
    <row r="129" s="156" customFormat="1"/>
    <row r="130" s="156" customFormat="1"/>
    <row r="131" s="156" customFormat="1"/>
    <row r="132" s="156" customFormat="1"/>
    <row r="133" s="156" customFormat="1"/>
    <row r="134" s="156" customFormat="1"/>
    <row r="135" s="156" customFormat="1"/>
    <row r="136" s="156" customFormat="1"/>
    <row r="137" s="156" customFormat="1"/>
    <row r="138" s="156" customFormat="1"/>
    <row r="139" s="156" customFormat="1"/>
    <row r="140" s="156" customFormat="1"/>
    <row r="141" s="156" customFormat="1"/>
    <row r="142" s="156" customFormat="1"/>
    <row r="143" s="156" customFormat="1"/>
    <row r="144" s="156" customFormat="1"/>
    <row r="145" spans="3:3" s="156" customFormat="1"/>
    <row r="146" spans="3:3" s="156" customFormat="1"/>
    <row r="147" spans="3:3" s="156" customFormat="1"/>
    <row r="148" spans="3:3">
      <c r="C148" s="156"/>
    </row>
    <row r="149" spans="3:3">
      <c r="C149" s="156"/>
    </row>
    <row r="150" spans="3:3">
      <c r="C150" s="156"/>
    </row>
    <row r="151" spans="3:3">
      <c r="C151" s="156"/>
    </row>
    <row r="152" spans="3:3">
      <c r="C152" s="156"/>
    </row>
    <row r="153" spans="3:3">
      <c r="C153" s="156"/>
    </row>
    <row r="154" spans="3:3">
      <c r="C154" s="156"/>
    </row>
    <row r="155" spans="3:3">
      <c r="C155" s="156"/>
    </row>
  </sheetData>
  <conditionalFormatting sqref="D8:E12 D20:E32 G20:J32">
    <cfRule type="cellIs" dxfId="171" priority="44" operator="equal">
      <formula>0</formula>
    </cfRule>
  </conditionalFormatting>
  <conditionalFormatting sqref="D34:E42">
    <cfRule type="cellIs" dxfId="170" priority="43" operator="equal">
      <formula>0</formula>
    </cfRule>
  </conditionalFormatting>
  <conditionalFormatting sqref="D44:E45 D47:E51 D53:E57">
    <cfRule type="cellIs" dxfId="169" priority="52" operator="equal">
      <formula>0</formula>
    </cfRule>
  </conditionalFormatting>
  <conditionalFormatting sqref="D65:E66">
    <cfRule type="cellIs" dxfId="168" priority="27" operator="equal">
      <formula>0</formula>
    </cfRule>
  </conditionalFormatting>
  <conditionalFormatting sqref="D68:E73">
    <cfRule type="cellIs" dxfId="167" priority="17" operator="equal">
      <formula>0</formula>
    </cfRule>
  </conditionalFormatting>
  <conditionalFormatting sqref="E14">
    <cfRule type="cellIs" dxfId="166" priority="51" operator="equal">
      <formula>0</formula>
    </cfRule>
  </conditionalFormatting>
  <conditionalFormatting sqref="E59:E60">
    <cfRule type="cellIs" dxfId="165" priority="50" operator="equal">
      <formula>0</formula>
    </cfRule>
  </conditionalFormatting>
  <conditionalFormatting sqref="E75">
    <cfRule type="cellIs" dxfId="164" priority="30" operator="equal">
      <formula>0</formula>
    </cfRule>
  </conditionalFormatting>
  <conditionalFormatting sqref="E79 L79:BT79">
    <cfRule type="cellIs" dxfId="163" priority="42" operator="greaterThan">
      <formula>0</formula>
    </cfRule>
  </conditionalFormatting>
  <conditionalFormatting sqref="G8:J12">
    <cfRule type="cellIs" dxfId="162" priority="5" operator="equal">
      <formula>0</formula>
    </cfRule>
  </conditionalFormatting>
  <conditionalFormatting sqref="G14:J14">
    <cfRule type="cellIs" dxfId="161" priority="47" operator="equal">
      <formula>0</formula>
    </cfRule>
  </conditionalFormatting>
  <conditionalFormatting sqref="G34:J42">
    <cfRule type="cellIs" dxfId="160" priority="10" operator="equal">
      <formula>0</formula>
    </cfRule>
  </conditionalFormatting>
  <conditionalFormatting sqref="G44:J45">
    <cfRule type="cellIs" dxfId="159" priority="9" operator="equal">
      <formula>0</formula>
    </cfRule>
  </conditionalFormatting>
  <conditionalFormatting sqref="G47:J51">
    <cfRule type="cellIs" dxfId="158" priority="8" operator="equal">
      <formula>0</formula>
    </cfRule>
  </conditionalFormatting>
  <conditionalFormatting sqref="G53:J57">
    <cfRule type="cellIs" dxfId="157" priority="7" operator="equal">
      <formula>0</formula>
    </cfRule>
  </conditionalFormatting>
  <conditionalFormatting sqref="G59:J60">
    <cfRule type="cellIs" dxfId="156" priority="46" operator="equal">
      <formula>0</formula>
    </cfRule>
  </conditionalFormatting>
  <conditionalFormatting sqref="G65:J73">
    <cfRule type="cellIs" dxfId="155" priority="6" operator="equal">
      <formula>0</formula>
    </cfRule>
  </conditionalFormatting>
  <conditionalFormatting sqref="G75:J75">
    <cfRule type="cellIs" dxfId="154" priority="29" operator="equal">
      <formula>0</formula>
    </cfRule>
  </conditionalFormatting>
  <conditionalFormatting sqref="G79:J79">
    <cfRule type="cellIs" dxfId="153" priority="19" operator="greaterThan">
      <formula>0</formula>
    </cfRule>
  </conditionalFormatting>
  <conditionalFormatting sqref="L8:BT12">
    <cfRule type="cellIs" dxfId="152" priority="15" operator="equal">
      <formula>0</formula>
    </cfRule>
  </conditionalFormatting>
  <conditionalFormatting sqref="L14:BT14 L59:BT59 L60:BE60 L75:BT75">
    <cfRule type="cellIs" dxfId="151" priority="53" operator="equal">
      <formula>0</formula>
    </cfRule>
  </conditionalFormatting>
  <conditionalFormatting sqref="L20:BT32">
    <cfRule type="cellIs" dxfId="150" priority="11" operator="equal">
      <formula>0</formula>
    </cfRule>
  </conditionalFormatting>
  <conditionalFormatting sqref="L34:BT42 L53:BT57">
    <cfRule type="cellIs" dxfId="149" priority="12" operator="equal">
      <formula>0</formula>
    </cfRule>
  </conditionalFormatting>
  <conditionalFormatting sqref="L44:BT45">
    <cfRule type="cellIs" dxfId="148" priority="4" operator="equal">
      <formula>0</formula>
    </cfRule>
  </conditionalFormatting>
  <conditionalFormatting sqref="L47:BT51">
    <cfRule type="cellIs" dxfId="147" priority="3" operator="equal">
      <formula>0</formula>
    </cfRule>
  </conditionalFormatting>
  <conditionalFormatting sqref="L65:BT73">
    <cfRule type="cellIs" dxfId="146" priority="1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C92F6-9B3D-F44E-99FE-1D61758E11F1}">
  <sheetPr>
    <tabColor theme="5"/>
  </sheetPr>
  <dimension ref="A1:BV115"/>
  <sheetViews>
    <sheetView zoomScaleNormal="100" workbookViewId="0">
      <selection activeCell="AY50" sqref="F46:AY50"/>
    </sheetView>
  </sheetViews>
  <sheetFormatPr baseColWidth="10" defaultColWidth="11.44140625" defaultRowHeight="13.8"/>
  <cols>
    <col min="1" max="1" width="5.44140625" style="156" customWidth="1"/>
    <col min="2" max="2" width="34.77734375" customWidth="1"/>
    <col min="3" max="3" width="26.77734375" customWidth="1"/>
    <col min="4" max="4" width="16.77734375" style="156" customWidth="1"/>
    <col min="5" max="7" width="18.21875" style="156" customWidth="1"/>
    <col min="8" max="8" width="4.21875" style="156" customWidth="1"/>
    <col min="9" max="11" width="11" style="156"/>
    <col min="12" max="12" width="11.44140625" style="156"/>
    <col min="13" max="13" width="4.5546875" style="156" customWidth="1"/>
    <col min="14" max="22" width="11.44140625" style="156" hidden="1" customWidth="1"/>
    <col min="23" max="23" width="11.44140625" style="156" customWidth="1"/>
    <col min="24" max="26" width="11" style="156"/>
    <col min="27" max="27" width="11.44140625" style="156"/>
    <col min="28" max="30" width="11" style="156"/>
    <col min="31" max="31" width="11.44140625" style="156"/>
    <col min="32" max="34" width="11" style="156"/>
    <col min="35" max="35" width="11.44140625" style="156"/>
    <col min="36" max="38" width="11" style="156"/>
    <col min="39" max="39" width="11.44140625" style="156"/>
    <col min="40" max="41" width="11" style="156"/>
  </cols>
  <sheetData>
    <row r="1" spans="1:74" s="156" customFormat="1"/>
    <row r="2" spans="1:74" ht="21">
      <c r="B2" s="197" t="s">
        <v>393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</row>
    <row r="3" spans="1:74" s="156" customFormat="1"/>
    <row r="4" spans="1:74" s="156" customFormat="1"/>
    <row r="5" spans="1:74" ht="14.4">
      <c r="B5" s="272" t="s">
        <v>173</v>
      </c>
      <c r="C5" s="273"/>
      <c r="D5" s="273"/>
      <c r="E5" s="273"/>
      <c r="F5" s="273"/>
      <c r="G5" s="273"/>
      <c r="I5" s="171" t="s">
        <v>174</v>
      </c>
      <c r="J5" s="171"/>
      <c r="K5" s="171"/>
      <c r="L5" s="171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</row>
    <row r="6" spans="1:74">
      <c r="B6" s="156"/>
      <c r="C6" s="156"/>
      <c r="I6" s="182"/>
    </row>
    <row r="7" spans="1:74" ht="14.4">
      <c r="B7" s="178" t="s">
        <v>173</v>
      </c>
      <c r="C7" s="178" t="s">
        <v>194</v>
      </c>
      <c r="D7" s="179" t="s">
        <v>448</v>
      </c>
      <c r="E7" s="179" t="s">
        <v>449</v>
      </c>
      <c r="F7" s="179" t="s">
        <v>451</v>
      </c>
      <c r="G7" s="179" t="s">
        <v>450</v>
      </c>
      <c r="I7" s="179" t="s">
        <v>175</v>
      </c>
      <c r="J7" s="179" t="s">
        <v>176</v>
      </c>
      <c r="K7" s="179" t="s">
        <v>177</v>
      </c>
      <c r="L7" s="179" t="s">
        <v>396</v>
      </c>
      <c r="N7" s="236">
        <v>45658</v>
      </c>
      <c r="O7" s="236">
        <v>45689</v>
      </c>
      <c r="P7" s="236">
        <v>45717</v>
      </c>
      <c r="Q7" s="236">
        <v>45748</v>
      </c>
      <c r="R7" s="236">
        <v>45778</v>
      </c>
      <c r="S7" s="236">
        <v>45809</v>
      </c>
      <c r="T7" s="236">
        <v>45839</v>
      </c>
      <c r="U7" s="236">
        <v>45870</v>
      </c>
      <c r="V7" s="236">
        <v>45901</v>
      </c>
      <c r="W7" s="319" t="s">
        <v>418</v>
      </c>
      <c r="X7" s="333">
        <v>45931</v>
      </c>
      <c r="Y7" s="333">
        <v>45962</v>
      </c>
      <c r="Z7" s="333">
        <v>45992</v>
      </c>
      <c r="AA7" s="333" t="s">
        <v>419</v>
      </c>
      <c r="AB7" s="333">
        <v>46023</v>
      </c>
      <c r="AC7" s="333">
        <v>46054</v>
      </c>
      <c r="AD7" s="333">
        <v>46082</v>
      </c>
      <c r="AE7" s="333" t="s">
        <v>420</v>
      </c>
      <c r="AF7" s="333">
        <v>46113</v>
      </c>
      <c r="AG7" s="333">
        <v>46143</v>
      </c>
      <c r="AH7" s="333">
        <v>46174</v>
      </c>
      <c r="AI7" s="333" t="s">
        <v>421</v>
      </c>
      <c r="AJ7" s="333">
        <v>46204</v>
      </c>
      <c r="AK7" s="333">
        <v>46235</v>
      </c>
      <c r="AL7" s="333">
        <v>46266</v>
      </c>
      <c r="AM7" s="333" t="s">
        <v>422</v>
      </c>
      <c r="AN7" s="333">
        <v>46296</v>
      </c>
      <c r="AO7" s="333">
        <v>46327</v>
      </c>
      <c r="AP7" s="333">
        <v>46357</v>
      </c>
      <c r="AQ7" s="333" t="s">
        <v>423</v>
      </c>
      <c r="AR7" s="333">
        <v>46388</v>
      </c>
      <c r="AS7" s="333">
        <v>46419</v>
      </c>
      <c r="AT7" s="333">
        <v>46447</v>
      </c>
      <c r="AU7" s="333" t="s">
        <v>425</v>
      </c>
      <c r="AV7" s="333">
        <v>46478</v>
      </c>
      <c r="AW7" s="333">
        <v>46508</v>
      </c>
      <c r="AX7" s="333">
        <v>46539</v>
      </c>
      <c r="AY7" s="333" t="s">
        <v>424</v>
      </c>
      <c r="AZ7" s="333">
        <v>46569</v>
      </c>
      <c r="BA7" s="333">
        <v>46600</v>
      </c>
      <c r="BB7" s="333">
        <v>46631</v>
      </c>
      <c r="BC7" s="333" t="s">
        <v>426</v>
      </c>
      <c r="BD7" s="333">
        <v>46661</v>
      </c>
      <c r="BE7" s="333">
        <v>46692</v>
      </c>
      <c r="BF7" s="333">
        <v>46722</v>
      </c>
      <c r="BG7" s="333" t="s">
        <v>427</v>
      </c>
      <c r="BH7" s="333">
        <v>46753</v>
      </c>
      <c r="BI7" s="333">
        <v>46784</v>
      </c>
      <c r="BJ7" s="333">
        <v>46813</v>
      </c>
      <c r="BK7" s="333" t="s">
        <v>428</v>
      </c>
      <c r="BL7" s="333">
        <v>46844</v>
      </c>
      <c r="BM7" s="333">
        <v>46874</v>
      </c>
      <c r="BN7" s="333">
        <v>46905</v>
      </c>
      <c r="BO7" s="333" t="s">
        <v>429</v>
      </c>
      <c r="BP7" s="333">
        <v>46935</v>
      </c>
      <c r="BQ7" s="333">
        <v>46966</v>
      </c>
      <c r="BR7" s="333">
        <v>46997</v>
      </c>
      <c r="BS7" s="333" t="s">
        <v>430</v>
      </c>
      <c r="BT7" s="333">
        <v>47027</v>
      </c>
      <c r="BU7" s="333">
        <v>47058</v>
      </c>
      <c r="BV7" s="333">
        <v>47088</v>
      </c>
    </row>
    <row r="8" spans="1:74" ht="14.4">
      <c r="B8" s="173" t="s">
        <v>200</v>
      </c>
      <c r="C8" s="173"/>
      <c r="D8" s="207"/>
      <c r="E8" s="207"/>
      <c r="F8" s="207"/>
      <c r="G8" s="207"/>
      <c r="I8" s="207">
        <v>0</v>
      </c>
      <c r="J8" s="207"/>
      <c r="K8" s="207"/>
      <c r="L8" s="207"/>
      <c r="N8" s="207"/>
      <c r="O8" s="207"/>
      <c r="P8" s="207"/>
      <c r="Q8" s="207"/>
      <c r="R8" s="207"/>
      <c r="S8" s="207"/>
      <c r="T8" s="207"/>
      <c r="U8" s="207"/>
      <c r="V8" s="207">
        <f>'P4.1 RH_Werk1'!AC14</f>
        <v>0</v>
      </c>
      <c r="W8" s="207"/>
      <c r="X8" s="207">
        <f>'P4.1 RH_Werk1'!T14</f>
        <v>0</v>
      </c>
      <c r="Y8" s="207">
        <f>'P4.1 RH_Werk1'!U14</f>
        <v>0</v>
      </c>
      <c r="Z8" s="207">
        <f>'P4.1 RH_Werk1'!V14</f>
        <v>0</v>
      </c>
      <c r="AA8" s="207"/>
      <c r="AB8" s="207">
        <f>'P4.1 RH_Werk1'!W14</f>
        <v>0</v>
      </c>
      <c r="AC8" s="207">
        <f>'P4.1 RH_Werk1'!X14</f>
        <v>0</v>
      </c>
      <c r="AD8" s="207">
        <f>'P4.1 RH_Werk1'!Y14</f>
        <v>0</v>
      </c>
      <c r="AE8" s="207"/>
      <c r="AF8" s="207">
        <f>'P4.1 RH_Werk1'!Z14</f>
        <v>0</v>
      </c>
      <c r="AG8" s="207">
        <f>'P4.1 RH_Werk1'!AA14</f>
        <v>0</v>
      </c>
      <c r="AH8" s="207">
        <f>'P4.1 RH_Werk1'!AB14</f>
        <v>0</v>
      </c>
      <c r="AI8" s="207"/>
      <c r="AJ8" s="207">
        <f>'P4.1 RH_Werk1'!AC14</f>
        <v>0</v>
      </c>
      <c r="AK8" s="207">
        <f>'P4.1 RH_Werk1'!AD14</f>
        <v>0</v>
      </c>
      <c r="AL8" s="207">
        <f>'P4.1 RH_Werk1'!AE14</f>
        <v>0</v>
      </c>
      <c r="AM8" s="207"/>
      <c r="AN8" s="207">
        <f>'P4.1 RH_Werk1'!AF14</f>
        <v>0</v>
      </c>
      <c r="AO8" s="207">
        <f>'P4.1 RH_Werk1'!AG14</f>
        <v>0</v>
      </c>
      <c r="AP8" s="207">
        <f>'P4.1 RH_Werk1'!AH14</f>
        <v>0</v>
      </c>
      <c r="AQ8" s="207"/>
      <c r="AR8" s="207">
        <f>'P4.1 RH_Werk1'!AI14</f>
        <v>0</v>
      </c>
      <c r="AS8" s="207">
        <f>'P4.1 RH_Werk1'!AJ14</f>
        <v>0</v>
      </c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>
        <f>'P4.1 RH_Werk1'!AS14</f>
        <v>0</v>
      </c>
      <c r="BF8" s="207"/>
      <c r="BG8" s="207"/>
      <c r="BH8" s="207"/>
      <c r="BI8" s="207"/>
      <c r="BJ8" s="207"/>
      <c r="BK8" s="207"/>
      <c r="BL8" s="207"/>
      <c r="BM8" s="207"/>
      <c r="BN8" s="207"/>
      <c r="BO8" s="207"/>
      <c r="BP8" s="207"/>
      <c r="BQ8" s="207"/>
      <c r="BR8" s="207"/>
      <c r="BS8" s="207"/>
      <c r="BT8" s="207"/>
      <c r="BU8" s="207"/>
      <c r="BV8" s="207"/>
    </row>
    <row r="9" spans="1:74" ht="14.4">
      <c r="B9" s="218" t="s">
        <v>201</v>
      </c>
      <c r="C9" s="173">
        <v>2</v>
      </c>
      <c r="D9" s="207">
        <v>50000</v>
      </c>
      <c r="E9" s="207">
        <v>80000</v>
      </c>
      <c r="F9" s="207">
        <f>C9*D9</f>
        <v>100000</v>
      </c>
      <c r="G9" s="207">
        <f>C9*E9</f>
        <v>160000</v>
      </c>
      <c r="I9" s="207">
        <f>SUM(N9:Z9)</f>
        <v>50000</v>
      </c>
      <c r="J9" s="207">
        <f>SUM(AB9:AP9)</f>
        <v>130000</v>
      </c>
      <c r="K9" s="207">
        <f>SUM(AR9:BF9)</f>
        <v>160000</v>
      </c>
      <c r="L9" s="207">
        <f>SUM(BH9:BV9)</f>
        <v>160000</v>
      </c>
      <c r="N9" s="207"/>
      <c r="O9" s="207"/>
      <c r="P9" s="207"/>
      <c r="Q9" s="207"/>
      <c r="R9" s="207"/>
      <c r="S9" s="207"/>
      <c r="T9" s="207"/>
      <c r="U9" s="207"/>
      <c r="V9" s="207">
        <f>'P4.2 RH_Erding'!AC15</f>
        <v>0</v>
      </c>
      <c r="W9" s="207"/>
      <c r="X9" s="207">
        <f>'P4.2 RH_Erding'!T15</f>
        <v>0</v>
      </c>
      <c r="Y9" s="207">
        <f>1*$D$9</f>
        <v>50000</v>
      </c>
      <c r="Z9" s="207">
        <f>'P4.2 RH_Erding'!V15</f>
        <v>0</v>
      </c>
      <c r="AA9" s="207"/>
      <c r="AB9" s="207">
        <f>1*$D$9</f>
        <v>50000</v>
      </c>
      <c r="AC9" s="207">
        <f>'P4.2 RH_Erding'!X15</f>
        <v>0</v>
      </c>
      <c r="AD9" s="207">
        <f>'P4.2 RH_Erding'!Y15</f>
        <v>0</v>
      </c>
      <c r="AE9" s="207"/>
      <c r="AF9" s="207">
        <f>'P4.2 RH_Erding'!Z15</f>
        <v>0</v>
      </c>
      <c r="AG9" s="207">
        <f>'P4.2 RH_Erding'!AA15</f>
        <v>0</v>
      </c>
      <c r="AH9" s="207">
        <f>'P4.2 RH_Erding'!AB15</f>
        <v>0</v>
      </c>
      <c r="AI9" s="207"/>
      <c r="AJ9" s="207">
        <f>'P4.2 RH_Erding'!AC15</f>
        <v>0</v>
      </c>
      <c r="AK9" s="207">
        <f>'P4.2 RH_Erding'!AD15</f>
        <v>0</v>
      </c>
      <c r="AL9" s="207">
        <f>'P4.2 RH_Erding'!AE15</f>
        <v>0</v>
      </c>
      <c r="AM9" s="207"/>
      <c r="AN9" s="207">
        <f>'P4.2 RH_Erding'!AF15</f>
        <v>0</v>
      </c>
      <c r="AO9" s="207">
        <f>1*$E$9</f>
        <v>80000</v>
      </c>
      <c r="AP9" s="207">
        <f>'P4.2 RH_Erding'!AL15</f>
        <v>0</v>
      </c>
      <c r="AQ9" s="207"/>
      <c r="AR9" s="207">
        <f>1*$E$9</f>
        <v>80000</v>
      </c>
      <c r="AS9" s="207">
        <f>'P4.2 RH_Erding'!AN15</f>
        <v>0</v>
      </c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>
        <f>1*$E$9</f>
        <v>80000</v>
      </c>
      <c r="BF9" s="207">
        <f>'P4.2 RH_Erding'!BB15</f>
        <v>0</v>
      </c>
      <c r="BG9" s="207"/>
      <c r="BH9" s="207">
        <f>1*$E$9</f>
        <v>80000</v>
      </c>
      <c r="BI9" s="207">
        <f>'P4.2 RH_Erding'!BD15</f>
        <v>0</v>
      </c>
      <c r="BJ9" s="207"/>
      <c r="BK9" s="207"/>
      <c r="BL9" s="207"/>
      <c r="BM9" s="207"/>
      <c r="BN9" s="207"/>
      <c r="BO9" s="207"/>
      <c r="BP9" s="207"/>
      <c r="BQ9" s="207"/>
      <c r="BR9" s="207"/>
      <c r="BS9" s="207"/>
      <c r="BT9" s="207"/>
      <c r="BU9" s="207">
        <f>1*$E$9</f>
        <v>80000</v>
      </c>
      <c r="BV9" s="207">
        <f>'P4.2 RH_Erding'!BR15</f>
        <v>0</v>
      </c>
    </row>
    <row r="10" spans="1:74" ht="14.4">
      <c r="B10" s="218" t="s">
        <v>202</v>
      </c>
      <c r="C10" s="173">
        <v>4</v>
      </c>
      <c r="D10" s="207">
        <v>30000</v>
      </c>
      <c r="E10" s="207">
        <v>50000</v>
      </c>
      <c r="F10" s="207">
        <f>C10*D10</f>
        <v>120000</v>
      </c>
      <c r="G10" s="207">
        <f t="shared" ref="G10:G12" si="0">C10*E10</f>
        <v>200000</v>
      </c>
      <c r="I10" s="207">
        <f>SUM(N10:Z10)</f>
        <v>60000</v>
      </c>
      <c r="J10" s="207">
        <f>SUM(AB10:AP10)</f>
        <v>160000</v>
      </c>
      <c r="K10" s="207">
        <f>SUM(AR10:BF10)</f>
        <v>200000</v>
      </c>
      <c r="L10" s="207">
        <f t="shared" ref="L10:L12" si="1">SUM(BH10:BV10)</f>
        <v>200000</v>
      </c>
      <c r="N10" s="207"/>
      <c r="O10" s="207"/>
      <c r="P10" s="207"/>
      <c r="Q10" s="207"/>
      <c r="R10" s="207"/>
      <c r="S10" s="207"/>
      <c r="T10" s="207"/>
      <c r="U10" s="207"/>
      <c r="V10" s="207">
        <f>'P4.3 RH_HH City'!AC15</f>
        <v>0</v>
      </c>
      <c r="W10" s="207"/>
      <c r="X10" s="207">
        <f>'P4.3 RH_HH City'!T15</f>
        <v>0</v>
      </c>
      <c r="Y10" s="207">
        <f>1*$D$10</f>
        <v>30000</v>
      </c>
      <c r="Z10" s="207">
        <f>1*$D$10</f>
        <v>30000</v>
      </c>
      <c r="AA10" s="207"/>
      <c r="AB10" s="207">
        <f t="shared" ref="AB10:AC10" si="2">1*$D$10</f>
        <v>30000</v>
      </c>
      <c r="AC10" s="207">
        <f t="shared" si="2"/>
        <v>30000</v>
      </c>
      <c r="AD10" s="207">
        <f>'P4.3 RH_HH City'!Y15</f>
        <v>0</v>
      </c>
      <c r="AE10" s="207"/>
      <c r="AF10" s="207">
        <f>'P4.3 RH_HH City'!Z15</f>
        <v>0</v>
      </c>
      <c r="AG10" s="207">
        <f>'P4.3 RH_HH City'!AA15</f>
        <v>0</v>
      </c>
      <c r="AH10" s="207">
        <f>'P4.3 RH_HH City'!AB15</f>
        <v>0</v>
      </c>
      <c r="AI10" s="207"/>
      <c r="AJ10" s="207">
        <f>'P4.3 RH_HH City'!AC15</f>
        <v>0</v>
      </c>
      <c r="AK10" s="207">
        <f>'P4.3 RH_HH City'!AD15</f>
        <v>0</v>
      </c>
      <c r="AL10" s="207">
        <f>'P4.3 RH_HH City'!AE15</f>
        <v>0</v>
      </c>
      <c r="AM10" s="207"/>
      <c r="AN10" s="207">
        <f>'P4.3 RH_HH City'!AF15</f>
        <v>0</v>
      </c>
      <c r="AO10" s="207">
        <f>1*$E$10</f>
        <v>50000</v>
      </c>
      <c r="AP10" s="207">
        <f>1*$E$10</f>
        <v>50000</v>
      </c>
      <c r="AQ10" s="207"/>
      <c r="AR10" s="207">
        <f>1*$E$10</f>
        <v>50000</v>
      </c>
      <c r="AS10" s="207">
        <f>1*$E$10</f>
        <v>50000</v>
      </c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>
        <f>1*$E$10</f>
        <v>50000</v>
      </c>
      <c r="BF10" s="207">
        <f>1*$E$10</f>
        <v>50000</v>
      </c>
      <c r="BG10" s="207"/>
      <c r="BH10" s="207">
        <f>1*$E$10</f>
        <v>50000</v>
      </c>
      <c r="BI10" s="207">
        <f>1*$E$10</f>
        <v>50000</v>
      </c>
      <c r="BJ10" s="207"/>
      <c r="BK10" s="207"/>
      <c r="BL10" s="207"/>
      <c r="BM10" s="207"/>
      <c r="BN10" s="207"/>
      <c r="BO10" s="207"/>
      <c r="BP10" s="207"/>
      <c r="BQ10" s="207"/>
      <c r="BR10" s="207"/>
      <c r="BS10" s="207"/>
      <c r="BT10" s="207"/>
      <c r="BU10" s="207">
        <f>1*$E$10</f>
        <v>50000</v>
      </c>
      <c r="BV10" s="207">
        <f>1*$E$10</f>
        <v>50000</v>
      </c>
    </row>
    <row r="11" spans="1:74" ht="14.4">
      <c r="B11" s="218" t="s">
        <v>203</v>
      </c>
      <c r="C11" s="173">
        <v>4</v>
      </c>
      <c r="D11" s="207">
        <v>10000</v>
      </c>
      <c r="E11" s="207">
        <v>20000</v>
      </c>
      <c r="F11" s="207">
        <f>C11*D11</f>
        <v>40000</v>
      </c>
      <c r="G11" s="207">
        <f t="shared" si="0"/>
        <v>80000</v>
      </c>
      <c r="I11" s="207">
        <f t="shared" ref="I11:I12" si="3">SUM(N11:Z11)</f>
        <v>20000</v>
      </c>
      <c r="J11" s="207">
        <f t="shared" ref="J11:J12" si="4">SUM(AB11:AP11)</f>
        <v>60000</v>
      </c>
      <c r="K11" s="207">
        <f t="shared" ref="K11:K12" si="5">SUM(AR11:BF11)</f>
        <v>80000</v>
      </c>
      <c r="L11" s="207">
        <f t="shared" si="1"/>
        <v>80000</v>
      </c>
      <c r="N11" s="207"/>
      <c r="O11" s="207"/>
      <c r="P11" s="207"/>
      <c r="Q11" s="207"/>
      <c r="R11" s="207"/>
      <c r="S11" s="207"/>
      <c r="T11" s="207"/>
      <c r="U11" s="207"/>
      <c r="V11" s="207">
        <f>'P4.4 RH_HH Werft'!AB15</f>
        <v>0</v>
      </c>
      <c r="W11" s="207"/>
      <c r="X11" s="207">
        <f>'P4.4 RH_HH Werft'!S15</f>
        <v>0</v>
      </c>
      <c r="Y11" s="207">
        <f>1*$D$11</f>
        <v>10000</v>
      </c>
      <c r="Z11" s="207">
        <f>1*$D$11</f>
        <v>10000</v>
      </c>
      <c r="AA11" s="207"/>
      <c r="AB11" s="207">
        <f t="shared" ref="AB11:AC11" si="6">1*$D$11</f>
        <v>10000</v>
      </c>
      <c r="AC11" s="207">
        <f t="shared" si="6"/>
        <v>10000</v>
      </c>
      <c r="AD11" s="207">
        <f>'P4.4 RH_HH Werft'!X15</f>
        <v>0</v>
      </c>
      <c r="AE11" s="207"/>
      <c r="AF11" s="207">
        <f>'P4.4 RH_HH Werft'!Y15</f>
        <v>0</v>
      </c>
      <c r="AG11" s="207">
        <f>'P4.4 RH_HH Werft'!Z15</f>
        <v>0</v>
      </c>
      <c r="AH11" s="207">
        <f>'P4.4 RH_HH Werft'!AA15</f>
        <v>0</v>
      </c>
      <c r="AI11" s="207"/>
      <c r="AJ11" s="207">
        <f>'P4.4 RH_HH Werft'!AB15</f>
        <v>0</v>
      </c>
      <c r="AK11" s="207">
        <f>'P4.4 RH_HH Werft'!AC15</f>
        <v>0</v>
      </c>
      <c r="AL11" s="207">
        <f>'P4.4 RH_HH Werft'!AD15</f>
        <v>0</v>
      </c>
      <c r="AM11" s="207"/>
      <c r="AN11" s="207">
        <f>'P4.4 RH_HH Werft'!AE15</f>
        <v>0</v>
      </c>
      <c r="AO11" s="207">
        <f>1*$E$11</f>
        <v>20000</v>
      </c>
      <c r="AP11" s="207">
        <f>1*$E$11</f>
        <v>20000</v>
      </c>
      <c r="AQ11" s="207"/>
      <c r="AR11" s="207">
        <f>1*$E$11</f>
        <v>20000</v>
      </c>
      <c r="AS11" s="207">
        <f>1*$E$11</f>
        <v>20000</v>
      </c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>
        <f>1*$E$11</f>
        <v>20000</v>
      </c>
      <c r="BF11" s="207">
        <f>1*$E$11</f>
        <v>20000</v>
      </c>
      <c r="BG11" s="207"/>
      <c r="BH11" s="207">
        <f>1*$E$11</f>
        <v>20000</v>
      </c>
      <c r="BI11" s="207">
        <f>1*$E$11</f>
        <v>20000</v>
      </c>
      <c r="BJ11" s="207"/>
      <c r="BK11" s="207"/>
      <c r="BL11" s="207"/>
      <c r="BM11" s="207"/>
      <c r="BN11" s="207"/>
      <c r="BO11" s="207"/>
      <c r="BP11" s="207"/>
      <c r="BQ11" s="207"/>
      <c r="BR11" s="207"/>
      <c r="BS11" s="207"/>
      <c r="BT11" s="207"/>
      <c r="BU11" s="207">
        <f>1*$E$11</f>
        <v>20000</v>
      </c>
      <c r="BV11" s="207">
        <f>1*$E$11</f>
        <v>20000</v>
      </c>
    </row>
    <row r="12" spans="1:74" ht="14.4">
      <c r="B12" s="173" t="s">
        <v>204</v>
      </c>
      <c r="C12" s="173">
        <v>200</v>
      </c>
      <c r="D12" s="207">
        <v>300</v>
      </c>
      <c r="E12" s="207">
        <v>300</v>
      </c>
      <c r="F12" s="207">
        <f>C12*D12</f>
        <v>60000</v>
      </c>
      <c r="G12" s="207">
        <f t="shared" si="0"/>
        <v>60000</v>
      </c>
      <c r="I12" s="207">
        <f t="shared" si="3"/>
        <v>18000</v>
      </c>
      <c r="J12" s="207">
        <f t="shared" si="4"/>
        <v>60000</v>
      </c>
      <c r="K12" s="207">
        <f t="shared" si="5"/>
        <v>60000</v>
      </c>
      <c r="L12" s="207">
        <f t="shared" si="1"/>
        <v>60000</v>
      </c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>
        <f>$C$12*$D$12*30%</f>
        <v>18000</v>
      </c>
      <c r="AA12" s="207"/>
      <c r="AB12" s="207">
        <f>$C$12*$D$12*70%</f>
        <v>42000</v>
      </c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>
        <f>$C$12*$D$12*30%</f>
        <v>18000</v>
      </c>
      <c r="AQ12" s="207"/>
      <c r="AR12" s="207">
        <f>$C$12*$D$12*70%</f>
        <v>42000</v>
      </c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>
        <f>$C$12*$D$12*30%</f>
        <v>18000</v>
      </c>
      <c r="BG12" s="207"/>
      <c r="BH12" s="207">
        <f>$C$12*$D$12*70%</f>
        <v>42000</v>
      </c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207">
        <f>$C$12*$D$12*30%</f>
        <v>18000</v>
      </c>
    </row>
    <row r="13" spans="1:74" ht="15" thickBot="1">
      <c r="A13" s="167"/>
      <c r="B13" s="156"/>
      <c r="C13" s="156"/>
      <c r="I13" s="182"/>
    </row>
    <row r="14" spans="1:74" ht="15" thickBot="1">
      <c r="B14" s="175" t="s">
        <v>86</v>
      </c>
      <c r="C14" s="176"/>
      <c r="D14" s="177"/>
      <c r="E14" s="177"/>
      <c r="F14" s="208"/>
      <c r="G14" s="210"/>
      <c r="I14" s="209">
        <f t="shared" ref="I14:L14" si="7">SUM(I8:I12)</f>
        <v>148000</v>
      </c>
      <c r="J14" s="209">
        <f t="shared" si="7"/>
        <v>410000</v>
      </c>
      <c r="K14" s="209">
        <f t="shared" si="7"/>
        <v>500000</v>
      </c>
      <c r="L14" s="209">
        <f t="shared" si="7"/>
        <v>500000</v>
      </c>
      <c r="N14" s="209">
        <f>SUM(N8:N12)</f>
        <v>0</v>
      </c>
      <c r="O14" s="209">
        <f t="shared" ref="O14:BF14" si="8">SUM(O8:O12)</f>
        <v>0</v>
      </c>
      <c r="P14" s="209">
        <f t="shared" si="8"/>
        <v>0</v>
      </c>
      <c r="Q14" s="209">
        <f t="shared" si="8"/>
        <v>0</v>
      </c>
      <c r="R14" s="209">
        <f t="shared" si="8"/>
        <v>0</v>
      </c>
      <c r="S14" s="209">
        <f t="shared" si="8"/>
        <v>0</v>
      </c>
      <c r="T14" s="209">
        <f t="shared" si="8"/>
        <v>0</v>
      </c>
      <c r="U14" s="209">
        <f t="shared" si="8"/>
        <v>0</v>
      </c>
      <c r="V14" s="209">
        <f t="shared" si="8"/>
        <v>0</v>
      </c>
      <c r="W14" s="209"/>
      <c r="X14" s="209">
        <f t="shared" si="8"/>
        <v>0</v>
      </c>
      <c r="Y14" s="209">
        <f t="shared" si="8"/>
        <v>90000</v>
      </c>
      <c r="Z14" s="209">
        <f t="shared" si="8"/>
        <v>58000</v>
      </c>
      <c r="AA14" s="209"/>
      <c r="AB14" s="209">
        <f t="shared" si="8"/>
        <v>132000</v>
      </c>
      <c r="AC14" s="209">
        <f t="shared" si="8"/>
        <v>40000</v>
      </c>
      <c r="AD14" s="209">
        <f t="shared" si="8"/>
        <v>0</v>
      </c>
      <c r="AE14" s="209"/>
      <c r="AF14" s="209">
        <f t="shared" si="8"/>
        <v>0</v>
      </c>
      <c r="AG14" s="209">
        <f t="shared" si="8"/>
        <v>0</v>
      </c>
      <c r="AH14" s="209">
        <f t="shared" si="8"/>
        <v>0</v>
      </c>
      <c r="AI14" s="209"/>
      <c r="AJ14" s="209">
        <f t="shared" si="8"/>
        <v>0</v>
      </c>
      <c r="AK14" s="209">
        <f t="shared" si="8"/>
        <v>0</v>
      </c>
      <c r="AL14" s="209">
        <f t="shared" si="8"/>
        <v>0</v>
      </c>
      <c r="AM14" s="209"/>
      <c r="AN14" s="209">
        <f>SUM(AN8:AN12)</f>
        <v>0</v>
      </c>
      <c r="AO14" s="209">
        <f t="shared" si="8"/>
        <v>150000</v>
      </c>
      <c r="AP14" s="209">
        <f t="shared" si="8"/>
        <v>88000</v>
      </c>
      <c r="AQ14" s="209"/>
      <c r="AR14" s="209">
        <f t="shared" si="8"/>
        <v>192000</v>
      </c>
      <c r="AS14" s="209">
        <f t="shared" si="8"/>
        <v>70000</v>
      </c>
      <c r="AT14" s="209">
        <f t="shared" si="8"/>
        <v>0</v>
      </c>
      <c r="AU14" s="209"/>
      <c r="AV14" s="209">
        <f t="shared" si="8"/>
        <v>0</v>
      </c>
      <c r="AW14" s="209">
        <f t="shared" si="8"/>
        <v>0</v>
      </c>
      <c r="AX14" s="209">
        <f t="shared" si="8"/>
        <v>0</v>
      </c>
      <c r="AY14" s="209"/>
      <c r="AZ14" s="209">
        <f t="shared" si="8"/>
        <v>0</v>
      </c>
      <c r="BA14" s="209">
        <f t="shared" si="8"/>
        <v>0</v>
      </c>
      <c r="BB14" s="209">
        <f t="shared" si="8"/>
        <v>0</v>
      </c>
      <c r="BC14" s="209"/>
      <c r="BD14" s="209">
        <f t="shared" si="8"/>
        <v>0</v>
      </c>
      <c r="BE14" s="209">
        <f t="shared" si="8"/>
        <v>150000</v>
      </c>
      <c r="BF14" s="209">
        <f t="shared" si="8"/>
        <v>88000</v>
      </c>
      <c r="BG14" s="209"/>
      <c r="BH14" s="209">
        <f t="shared" ref="BH14:BV14" si="9">SUM(BH8:BH12)</f>
        <v>192000</v>
      </c>
      <c r="BI14" s="209">
        <f t="shared" si="9"/>
        <v>70000</v>
      </c>
      <c r="BJ14" s="209">
        <f t="shared" si="9"/>
        <v>0</v>
      </c>
      <c r="BK14" s="209"/>
      <c r="BL14" s="209">
        <f t="shared" si="9"/>
        <v>0</v>
      </c>
      <c r="BM14" s="209">
        <f t="shared" si="9"/>
        <v>0</v>
      </c>
      <c r="BN14" s="209">
        <f t="shared" si="9"/>
        <v>0</v>
      </c>
      <c r="BO14" s="209"/>
      <c r="BP14" s="209">
        <f t="shared" si="9"/>
        <v>0</v>
      </c>
      <c r="BQ14" s="209">
        <f t="shared" si="9"/>
        <v>0</v>
      </c>
      <c r="BR14" s="209">
        <f t="shared" si="9"/>
        <v>0</v>
      </c>
      <c r="BS14" s="209"/>
      <c r="BT14" s="209">
        <f t="shared" si="9"/>
        <v>0</v>
      </c>
      <c r="BU14" s="209">
        <f t="shared" si="9"/>
        <v>150000</v>
      </c>
      <c r="BV14" s="209">
        <f t="shared" si="9"/>
        <v>88000</v>
      </c>
    </row>
    <row r="15" spans="1:74">
      <c r="B15" s="156"/>
      <c r="C15" s="156"/>
      <c r="I15" s="182"/>
    </row>
    <row r="16" spans="1:74" ht="14.4">
      <c r="B16" s="274" t="s">
        <v>14</v>
      </c>
      <c r="C16" s="275"/>
      <c r="D16" s="275"/>
      <c r="E16" s="275"/>
      <c r="F16" s="275"/>
      <c r="G16" s="275"/>
      <c r="I16" s="182"/>
    </row>
    <row r="17" spans="2:74">
      <c r="B17" s="156"/>
      <c r="C17" s="156"/>
      <c r="I17" s="182"/>
    </row>
    <row r="18" spans="2:74" ht="14.4">
      <c r="B18" s="178" t="s">
        <v>14</v>
      </c>
      <c r="C18" s="178" t="s">
        <v>196</v>
      </c>
      <c r="D18" s="179" t="s">
        <v>163</v>
      </c>
      <c r="E18" s="179"/>
      <c r="F18" s="179" t="s">
        <v>195</v>
      </c>
      <c r="G18" s="338"/>
      <c r="I18" s="179" t="s">
        <v>175</v>
      </c>
      <c r="J18" s="179" t="s">
        <v>176</v>
      </c>
      <c r="K18" s="179" t="s">
        <v>177</v>
      </c>
      <c r="L18" s="179" t="s">
        <v>396</v>
      </c>
      <c r="N18" s="236">
        <v>45658</v>
      </c>
      <c r="O18" s="236">
        <v>45689</v>
      </c>
      <c r="P18" s="236">
        <v>45717</v>
      </c>
      <c r="Q18" s="236">
        <v>45748</v>
      </c>
      <c r="R18" s="236">
        <v>45778</v>
      </c>
      <c r="S18" s="236">
        <v>45809</v>
      </c>
      <c r="T18" s="236">
        <v>45839</v>
      </c>
      <c r="U18" s="236">
        <v>45870</v>
      </c>
      <c r="V18" s="236">
        <v>45901</v>
      </c>
      <c r="W18" s="319" t="s">
        <v>418</v>
      </c>
      <c r="X18" s="333">
        <v>45931</v>
      </c>
      <c r="Y18" s="333">
        <v>45962</v>
      </c>
      <c r="Z18" s="333">
        <v>45992</v>
      </c>
      <c r="AA18" s="333" t="s">
        <v>419</v>
      </c>
      <c r="AB18" s="333">
        <v>46023</v>
      </c>
      <c r="AC18" s="333">
        <v>46054</v>
      </c>
      <c r="AD18" s="333">
        <v>46082</v>
      </c>
      <c r="AE18" s="333" t="s">
        <v>420</v>
      </c>
      <c r="AF18" s="333">
        <v>46113</v>
      </c>
      <c r="AG18" s="333">
        <v>46143</v>
      </c>
      <c r="AH18" s="333">
        <v>46174</v>
      </c>
      <c r="AI18" s="333" t="s">
        <v>421</v>
      </c>
      <c r="AJ18" s="333">
        <v>46204</v>
      </c>
      <c r="AK18" s="333">
        <v>46235</v>
      </c>
      <c r="AL18" s="333">
        <v>46266</v>
      </c>
      <c r="AM18" s="333" t="s">
        <v>422</v>
      </c>
      <c r="AN18" s="333">
        <v>46296</v>
      </c>
      <c r="AO18" s="333">
        <v>46327</v>
      </c>
      <c r="AP18" s="333">
        <v>46357</v>
      </c>
      <c r="AQ18" s="333" t="s">
        <v>423</v>
      </c>
      <c r="AR18" s="333">
        <v>46388</v>
      </c>
      <c r="AS18" s="333">
        <v>46419</v>
      </c>
      <c r="AT18" s="333">
        <v>46447</v>
      </c>
      <c r="AU18" s="333" t="s">
        <v>425</v>
      </c>
      <c r="AV18" s="333">
        <v>46478</v>
      </c>
      <c r="AW18" s="333">
        <v>46508</v>
      </c>
      <c r="AX18" s="333">
        <v>46539</v>
      </c>
      <c r="AY18" s="333" t="s">
        <v>424</v>
      </c>
      <c r="AZ18" s="333">
        <v>46569</v>
      </c>
      <c r="BA18" s="333">
        <v>46600</v>
      </c>
      <c r="BB18" s="333">
        <v>46631</v>
      </c>
      <c r="BC18" s="333" t="s">
        <v>426</v>
      </c>
      <c r="BD18" s="333">
        <v>46661</v>
      </c>
      <c r="BE18" s="333">
        <v>46692</v>
      </c>
      <c r="BF18" s="333">
        <v>46722</v>
      </c>
      <c r="BG18" s="333" t="s">
        <v>427</v>
      </c>
      <c r="BH18" s="333">
        <v>46753</v>
      </c>
      <c r="BI18" s="333">
        <v>46784</v>
      </c>
      <c r="BJ18" s="333">
        <v>46813</v>
      </c>
      <c r="BK18" s="333" t="s">
        <v>428</v>
      </c>
      <c r="BL18" s="333">
        <v>46844</v>
      </c>
      <c r="BM18" s="333">
        <v>46874</v>
      </c>
      <c r="BN18" s="333">
        <v>46905</v>
      </c>
      <c r="BO18" s="333" t="s">
        <v>429</v>
      </c>
      <c r="BP18" s="333">
        <v>46935</v>
      </c>
      <c r="BQ18" s="333">
        <v>46966</v>
      </c>
      <c r="BR18" s="333">
        <v>46997</v>
      </c>
      <c r="BS18" s="333" t="s">
        <v>430</v>
      </c>
      <c r="BT18" s="333">
        <v>47027</v>
      </c>
      <c r="BU18" s="333">
        <v>47058</v>
      </c>
      <c r="BV18" s="333">
        <v>47088</v>
      </c>
    </row>
    <row r="19" spans="2:74" ht="14.4">
      <c r="B19" s="173" t="s">
        <v>206</v>
      </c>
      <c r="C19" s="173"/>
      <c r="D19" s="207"/>
      <c r="E19" s="207"/>
      <c r="F19" s="207">
        <v>20000</v>
      </c>
      <c r="G19" s="113"/>
      <c r="I19" s="207">
        <f>SUM(N19:Z19)</f>
        <v>0</v>
      </c>
      <c r="J19" s="207">
        <f>SUM(AB19:AP19)</f>
        <v>20000</v>
      </c>
      <c r="K19" s="207">
        <f>SUM(AR19:BF19)</f>
        <v>20000</v>
      </c>
      <c r="L19" s="207">
        <f t="shared" ref="L19:L31" si="10">SUM(BH19:BV19)</f>
        <v>20000</v>
      </c>
      <c r="N19" s="207"/>
      <c r="O19" s="207"/>
      <c r="P19" s="207"/>
      <c r="Q19" s="207"/>
      <c r="R19" s="207"/>
      <c r="S19" s="207"/>
      <c r="T19" s="207"/>
      <c r="U19" s="207"/>
      <c r="V19" s="207">
        <f>'P4.1 RH_Werk1'!AC24</f>
        <v>0</v>
      </c>
      <c r="W19" s="207"/>
      <c r="X19" s="207">
        <f>'P4.1 RH_Werk1'!T24</f>
        <v>0</v>
      </c>
      <c r="Y19" s="207">
        <f>'P4.1 RH_Werk1'!U24</f>
        <v>0</v>
      </c>
      <c r="Z19" s="207"/>
      <c r="AA19" s="207"/>
      <c r="AB19" s="207">
        <f>'P4.1 RH_Werk1'!W24</f>
        <v>0</v>
      </c>
      <c r="AC19" s="207">
        <v>20000</v>
      </c>
      <c r="AD19" s="207">
        <f>'P4.1 RH_Werk1'!Y24</f>
        <v>0</v>
      </c>
      <c r="AE19" s="207"/>
      <c r="AF19" s="207">
        <f>'P4.1 RH_Werk1'!Z24</f>
        <v>0</v>
      </c>
      <c r="AG19" s="207">
        <f>'P4.1 RH_Werk1'!AA24</f>
        <v>0</v>
      </c>
      <c r="AH19" s="207">
        <f>'P4.1 RH_Werk1'!AB24</f>
        <v>0</v>
      </c>
      <c r="AI19" s="207"/>
      <c r="AJ19" s="207">
        <f>'P4.1 RH_Werk1'!AC24</f>
        <v>0</v>
      </c>
      <c r="AK19" s="207">
        <f>'P4.1 RH_Werk1'!AD24</f>
        <v>0</v>
      </c>
      <c r="AL19" s="207">
        <f>'P4.1 RH_Werk1'!AE24</f>
        <v>0</v>
      </c>
      <c r="AM19" s="207"/>
      <c r="AN19" s="207">
        <f>'P4.1 RH_Werk1'!AF24</f>
        <v>0</v>
      </c>
      <c r="AO19" s="207">
        <f>'P4.1 RH_Werk1'!AG24</f>
        <v>0</v>
      </c>
      <c r="AP19" s="207"/>
      <c r="AQ19" s="207"/>
      <c r="AR19" s="207">
        <f>'P4.1 RH_Werk1'!AI24</f>
        <v>0</v>
      </c>
      <c r="AS19" s="207">
        <v>20000</v>
      </c>
      <c r="AT19" s="207">
        <f>'P4.1 RH_Werk1'!AK24</f>
        <v>0</v>
      </c>
      <c r="AU19" s="207"/>
      <c r="AV19" s="207">
        <f>'P4.1 RH_Werk1'!AL24</f>
        <v>0</v>
      </c>
      <c r="AW19" s="207">
        <f>'P4.1 RH_Werk1'!AM24</f>
        <v>0</v>
      </c>
      <c r="AX19" s="207">
        <f>'P4.1 RH_Werk1'!AN24</f>
        <v>0</v>
      </c>
      <c r="AY19" s="207"/>
      <c r="AZ19" s="207">
        <f>'P4.1 RH_Werk1'!AO24</f>
        <v>0</v>
      </c>
      <c r="BA19" s="207">
        <f>'P4.1 RH_Werk1'!AP24</f>
        <v>0</v>
      </c>
      <c r="BB19" s="207">
        <f>'P4.1 RH_Werk1'!AQ24</f>
        <v>0</v>
      </c>
      <c r="BC19" s="207"/>
      <c r="BD19" s="207">
        <f>'P4.1 RH_Werk1'!AR24</f>
        <v>0</v>
      </c>
      <c r="BE19" s="207">
        <f>'P4.1 RH_Werk1'!AS24</f>
        <v>0</v>
      </c>
      <c r="BF19" s="207"/>
      <c r="BG19" s="207"/>
      <c r="BH19" s="207">
        <f>'P4.1 RH_Werk1'!AU24</f>
        <v>0</v>
      </c>
      <c r="BI19" s="207">
        <v>20000</v>
      </c>
      <c r="BJ19" s="207">
        <f>'P4.1 RH_Werk1'!AW24</f>
        <v>0</v>
      </c>
      <c r="BK19" s="207"/>
      <c r="BL19" s="207">
        <f>'P4.1 RH_Werk1'!AX24</f>
        <v>0</v>
      </c>
      <c r="BM19" s="207">
        <f>'P4.1 RH_Werk1'!AY24</f>
        <v>0</v>
      </c>
      <c r="BN19" s="207">
        <f>'P4.1 RH_Werk1'!AZ24</f>
        <v>0</v>
      </c>
      <c r="BO19" s="207"/>
      <c r="BP19" s="207">
        <f>'P4.1 RH_Werk1'!BA24</f>
        <v>0</v>
      </c>
      <c r="BQ19" s="207">
        <f>'P4.1 RH_Werk1'!BB24</f>
        <v>0</v>
      </c>
      <c r="BR19" s="207">
        <f>'P4.1 RH_Werk1'!BC24</f>
        <v>0</v>
      </c>
      <c r="BS19" s="207"/>
      <c r="BT19" s="207">
        <f>'P4.1 RH_Werk1'!BD24</f>
        <v>0</v>
      </c>
      <c r="BU19" s="207">
        <f>'P4.1 RH_Werk1'!BE24</f>
        <v>0</v>
      </c>
      <c r="BV19" s="207"/>
    </row>
    <row r="20" spans="2:74" ht="14.4">
      <c r="B20" s="173" t="s">
        <v>207</v>
      </c>
      <c r="C20" s="173"/>
      <c r="D20" s="207"/>
      <c r="E20" s="207"/>
      <c r="F20" s="207">
        <v>20000</v>
      </c>
      <c r="G20" s="113"/>
      <c r="I20" s="207">
        <f t="shared" ref="I20:I31" si="11">SUM(N20:Z20)</f>
        <v>0</v>
      </c>
      <c r="J20" s="207">
        <f t="shared" ref="J20:J31" si="12">SUM(AB20:AP20)</f>
        <v>20000</v>
      </c>
      <c r="K20" s="207">
        <f t="shared" ref="K20:K31" si="13">SUM(AR20:BF20)</f>
        <v>20000</v>
      </c>
      <c r="L20" s="207">
        <f t="shared" si="10"/>
        <v>20000</v>
      </c>
      <c r="N20" s="207"/>
      <c r="O20" s="207"/>
      <c r="P20" s="207"/>
      <c r="Q20" s="207"/>
      <c r="R20" s="207"/>
      <c r="S20" s="207"/>
      <c r="T20" s="207"/>
      <c r="U20" s="207"/>
      <c r="V20" s="207">
        <f>'P4.2 RH_Erding'!AC26</f>
        <v>0</v>
      </c>
      <c r="W20" s="207"/>
      <c r="X20" s="207">
        <f>'P4.2 RH_Erding'!T26</f>
        <v>0</v>
      </c>
      <c r="Y20" s="207">
        <f>'P4.2 RH_Erding'!U26</f>
        <v>0</v>
      </c>
      <c r="Z20" s="207">
        <f>'P4.2 RH_Erding'!V26</f>
        <v>0</v>
      </c>
      <c r="AA20" s="207"/>
      <c r="AB20" s="207">
        <f>'P4.2 RH_Erding'!W26</f>
        <v>0</v>
      </c>
      <c r="AC20" s="207">
        <f>$F$20</f>
        <v>20000</v>
      </c>
      <c r="AD20" s="207">
        <f>'P4.2 RH_Erding'!Y26</f>
        <v>0</v>
      </c>
      <c r="AE20" s="207"/>
      <c r="AF20" s="207">
        <f>'P4.2 RH_Erding'!Z26</f>
        <v>0</v>
      </c>
      <c r="AG20" s="207">
        <f>'P4.2 RH_Erding'!AA26</f>
        <v>0</v>
      </c>
      <c r="AH20" s="207">
        <f>'P4.2 RH_Erding'!AB26</f>
        <v>0</v>
      </c>
      <c r="AI20" s="207"/>
      <c r="AJ20" s="207">
        <f>'P4.2 RH_Erding'!AC26</f>
        <v>0</v>
      </c>
      <c r="AK20" s="207">
        <f>'P4.2 RH_Erding'!AD26</f>
        <v>0</v>
      </c>
      <c r="AL20" s="207">
        <f>'P4.2 RH_Erding'!AE26</f>
        <v>0</v>
      </c>
      <c r="AM20" s="207"/>
      <c r="AN20" s="207">
        <f>'P4.2 RH_Erding'!AF26</f>
        <v>0</v>
      </c>
      <c r="AO20" s="207">
        <f>'P4.2 RH_Erding'!AG26</f>
        <v>0</v>
      </c>
      <c r="AP20" s="207">
        <f>'P4.2 RH_Erding'!AH26</f>
        <v>0</v>
      </c>
      <c r="AQ20" s="207"/>
      <c r="AR20" s="207">
        <f>'P4.2 RH_Erding'!AI26</f>
        <v>0</v>
      </c>
      <c r="AS20" s="207">
        <f>$F$20</f>
        <v>20000</v>
      </c>
      <c r="AT20" s="207">
        <f>'P4.2 RH_Erding'!AK26</f>
        <v>0</v>
      </c>
      <c r="AU20" s="207"/>
      <c r="AV20" s="207">
        <f>'P4.2 RH_Erding'!AL26</f>
        <v>0</v>
      </c>
      <c r="AW20" s="207">
        <f>'P4.2 RH_Erding'!AM26</f>
        <v>0</v>
      </c>
      <c r="AX20" s="207">
        <f>'P4.2 RH_Erding'!AN26</f>
        <v>0</v>
      </c>
      <c r="AY20" s="207"/>
      <c r="AZ20" s="207">
        <f>'P4.2 RH_Erding'!AO26</f>
        <v>0</v>
      </c>
      <c r="BA20" s="207">
        <f>'P4.2 RH_Erding'!AP26</f>
        <v>0</v>
      </c>
      <c r="BB20" s="207">
        <f>'P4.2 RH_Erding'!AQ26</f>
        <v>0</v>
      </c>
      <c r="BC20" s="207"/>
      <c r="BD20" s="207">
        <f>'P4.2 RH_Erding'!AR26</f>
        <v>0</v>
      </c>
      <c r="BE20" s="207">
        <f>'P4.2 RH_Erding'!AS26</f>
        <v>0</v>
      </c>
      <c r="BF20" s="207">
        <f>'P4.2 RH_Erding'!AT26</f>
        <v>0</v>
      </c>
      <c r="BG20" s="207"/>
      <c r="BH20" s="207">
        <f>'P4.2 RH_Erding'!AU26</f>
        <v>0</v>
      </c>
      <c r="BI20" s="207">
        <f>$F$20</f>
        <v>20000</v>
      </c>
      <c r="BJ20" s="207">
        <f>'P4.2 RH_Erding'!AW26</f>
        <v>0</v>
      </c>
      <c r="BK20" s="207"/>
      <c r="BL20" s="207">
        <f>'P4.2 RH_Erding'!AX26</f>
        <v>0</v>
      </c>
      <c r="BM20" s="207">
        <f>'P4.2 RH_Erding'!AY26</f>
        <v>0</v>
      </c>
      <c r="BN20" s="207">
        <f>'P4.2 RH_Erding'!AZ26</f>
        <v>0</v>
      </c>
      <c r="BO20" s="207"/>
      <c r="BP20" s="207">
        <f>'P4.2 RH_Erding'!BA26</f>
        <v>0</v>
      </c>
      <c r="BQ20" s="207">
        <f>'P4.2 RH_Erding'!BB26</f>
        <v>0</v>
      </c>
      <c r="BR20" s="207">
        <f>'P4.2 RH_Erding'!BC26</f>
        <v>0</v>
      </c>
      <c r="BS20" s="207"/>
      <c r="BT20" s="207">
        <f>'P4.2 RH_Erding'!BD26</f>
        <v>0</v>
      </c>
      <c r="BU20" s="207">
        <f>'P4.2 RH_Erding'!BE26</f>
        <v>0</v>
      </c>
      <c r="BV20" s="207">
        <f>'P4.2 RH_Erding'!BF26</f>
        <v>0</v>
      </c>
    </row>
    <row r="21" spans="2:74" ht="14.4">
      <c r="B21" s="173" t="s">
        <v>208</v>
      </c>
      <c r="C21" s="173"/>
      <c r="D21" s="207"/>
      <c r="E21" s="207"/>
      <c r="F21" s="207">
        <v>40000</v>
      </c>
      <c r="G21" s="113"/>
      <c r="I21" s="207">
        <f t="shared" si="11"/>
        <v>0</v>
      </c>
      <c r="J21" s="207">
        <f t="shared" si="12"/>
        <v>40000</v>
      </c>
      <c r="K21" s="207">
        <f t="shared" si="13"/>
        <v>40000</v>
      </c>
      <c r="L21" s="207">
        <f t="shared" si="10"/>
        <v>40000</v>
      </c>
      <c r="N21" s="207"/>
      <c r="O21" s="207"/>
      <c r="P21" s="207"/>
      <c r="Q21" s="207"/>
      <c r="R21" s="207"/>
      <c r="S21" s="207"/>
      <c r="T21" s="207"/>
      <c r="U21" s="207"/>
      <c r="V21" s="207">
        <f>'P4.3 RH_HH City'!AC26</f>
        <v>0</v>
      </c>
      <c r="W21" s="207"/>
      <c r="X21" s="207">
        <f>'P4.3 RH_HH City'!T26</f>
        <v>0</v>
      </c>
      <c r="Y21" s="207">
        <f>'P4.3 RH_HH City'!U26</f>
        <v>0</v>
      </c>
      <c r="Z21" s="207">
        <f>'P4.3 RH_HH City'!V26</f>
        <v>0</v>
      </c>
      <c r="AA21" s="207"/>
      <c r="AB21" s="207">
        <f>'P4.3 RH_HH City'!W26</f>
        <v>0</v>
      </c>
      <c r="AC21" s="207">
        <f>$F$21</f>
        <v>40000</v>
      </c>
      <c r="AD21" s="207">
        <f>'P4.3 RH_HH City'!Y26</f>
        <v>0</v>
      </c>
      <c r="AE21" s="207"/>
      <c r="AF21" s="207">
        <f>'P4.3 RH_HH City'!Z26</f>
        <v>0</v>
      </c>
      <c r="AG21" s="207">
        <f>'P4.3 RH_HH City'!AA26</f>
        <v>0</v>
      </c>
      <c r="AH21" s="207">
        <f>'P4.3 RH_HH City'!AB26</f>
        <v>0</v>
      </c>
      <c r="AI21" s="207"/>
      <c r="AJ21" s="207">
        <f>'P4.3 RH_HH City'!AC26</f>
        <v>0</v>
      </c>
      <c r="AK21" s="207">
        <f>'P4.3 RH_HH City'!AD26</f>
        <v>0</v>
      </c>
      <c r="AL21" s="207">
        <f>'P4.3 RH_HH City'!AE26</f>
        <v>0</v>
      </c>
      <c r="AM21" s="207"/>
      <c r="AN21" s="207">
        <f>'P4.3 RH_HH City'!AF26</f>
        <v>0</v>
      </c>
      <c r="AO21" s="207">
        <f>'P4.3 RH_HH City'!AG26</f>
        <v>0</v>
      </c>
      <c r="AP21" s="207">
        <f>'P4.3 RH_HH City'!AH26</f>
        <v>0</v>
      </c>
      <c r="AQ21" s="207"/>
      <c r="AR21" s="207">
        <f>'P4.3 RH_HH City'!AI26</f>
        <v>0</v>
      </c>
      <c r="AS21" s="207">
        <f>$F$21</f>
        <v>40000</v>
      </c>
      <c r="AT21" s="207">
        <f>'P4.3 RH_HH City'!AK26</f>
        <v>0</v>
      </c>
      <c r="AU21" s="207"/>
      <c r="AV21" s="207">
        <f>'P4.3 RH_HH City'!AL26</f>
        <v>0</v>
      </c>
      <c r="AW21" s="207">
        <f>'P4.3 RH_HH City'!AM26</f>
        <v>0</v>
      </c>
      <c r="AX21" s="207">
        <f>'P4.3 RH_HH City'!AN26</f>
        <v>0</v>
      </c>
      <c r="AY21" s="207"/>
      <c r="AZ21" s="207">
        <f>'P4.3 RH_HH City'!AO26</f>
        <v>0</v>
      </c>
      <c r="BA21" s="207">
        <f>'P4.3 RH_HH City'!AP26</f>
        <v>0</v>
      </c>
      <c r="BB21" s="207">
        <f>'P4.3 RH_HH City'!AQ26</f>
        <v>0</v>
      </c>
      <c r="BC21" s="207"/>
      <c r="BD21" s="207">
        <f>'P4.3 RH_HH City'!AR26</f>
        <v>0</v>
      </c>
      <c r="BE21" s="207">
        <f>'P4.3 RH_HH City'!AS26</f>
        <v>0</v>
      </c>
      <c r="BF21" s="207">
        <f>'P4.3 RH_HH City'!AT26</f>
        <v>0</v>
      </c>
      <c r="BG21" s="207"/>
      <c r="BH21" s="207">
        <f>'P4.3 RH_HH City'!AU26</f>
        <v>0</v>
      </c>
      <c r="BI21" s="207">
        <f>$F$21</f>
        <v>40000</v>
      </c>
      <c r="BJ21" s="207">
        <f>'P4.3 RH_HH City'!AW26</f>
        <v>0</v>
      </c>
      <c r="BK21" s="207"/>
      <c r="BL21" s="207">
        <f>'P4.3 RH_HH City'!AX26</f>
        <v>0</v>
      </c>
      <c r="BM21" s="207">
        <f>'P4.3 RH_HH City'!AY26</f>
        <v>0</v>
      </c>
      <c r="BN21" s="207">
        <f>'P4.3 RH_HH City'!AZ26</f>
        <v>0</v>
      </c>
      <c r="BO21" s="207"/>
      <c r="BP21" s="207">
        <f>'P4.3 RH_HH City'!BA26</f>
        <v>0</v>
      </c>
      <c r="BQ21" s="207">
        <f>'P4.3 RH_HH City'!BB26</f>
        <v>0</v>
      </c>
      <c r="BR21" s="207">
        <f>'P4.3 RH_HH City'!BC26</f>
        <v>0</v>
      </c>
      <c r="BS21" s="207"/>
      <c r="BT21" s="207">
        <f>'P4.3 RH_HH City'!BD26</f>
        <v>0</v>
      </c>
      <c r="BU21" s="207">
        <f>'P4.3 RH_HH City'!BE26</f>
        <v>0</v>
      </c>
      <c r="BV21" s="207">
        <f>'P4.3 RH_HH City'!BF26</f>
        <v>0</v>
      </c>
    </row>
    <row r="22" spans="2:74" ht="14.4">
      <c r="B22" s="173" t="s">
        <v>209</v>
      </c>
      <c r="C22" s="173"/>
      <c r="D22" s="207"/>
      <c r="E22" s="207"/>
      <c r="F22" s="207">
        <v>15000</v>
      </c>
      <c r="G22" s="113"/>
      <c r="I22" s="207">
        <f t="shared" si="11"/>
        <v>0</v>
      </c>
      <c r="J22" s="207">
        <f t="shared" si="12"/>
        <v>15000</v>
      </c>
      <c r="K22" s="207">
        <f t="shared" si="13"/>
        <v>15000</v>
      </c>
      <c r="L22" s="207">
        <f t="shared" si="10"/>
        <v>15000</v>
      </c>
      <c r="N22" s="207"/>
      <c r="O22" s="207"/>
      <c r="P22" s="207"/>
      <c r="Q22" s="207"/>
      <c r="R22" s="207"/>
      <c r="S22" s="207"/>
      <c r="T22" s="207"/>
      <c r="U22" s="207"/>
      <c r="V22" s="207">
        <f>'P4.4 RH_HH Werft'!AB26</f>
        <v>0</v>
      </c>
      <c r="W22" s="207"/>
      <c r="X22" s="207">
        <f>'P4.4 RH_HH Werft'!S26</f>
        <v>0</v>
      </c>
      <c r="Y22" s="207">
        <f>'P4.4 RH_HH Werft'!T26</f>
        <v>0</v>
      </c>
      <c r="Z22" s="207">
        <f>'P4.4 RH_HH Werft'!U26</f>
        <v>0</v>
      </c>
      <c r="AA22" s="207"/>
      <c r="AB22" s="207">
        <f>'P4.4 RH_HH Werft'!V26</f>
        <v>0</v>
      </c>
      <c r="AC22" s="207">
        <f>$F$22</f>
        <v>15000</v>
      </c>
      <c r="AD22" s="207">
        <f>'P4.4 RH_HH Werft'!X26</f>
        <v>0</v>
      </c>
      <c r="AE22" s="207"/>
      <c r="AF22" s="207">
        <f>'P4.4 RH_HH Werft'!Y26</f>
        <v>0</v>
      </c>
      <c r="AG22" s="207">
        <f>'P4.4 RH_HH Werft'!Z26</f>
        <v>0</v>
      </c>
      <c r="AH22" s="207">
        <f>'P4.4 RH_HH Werft'!AA26</f>
        <v>0</v>
      </c>
      <c r="AI22" s="207"/>
      <c r="AJ22" s="207">
        <f>'P4.4 RH_HH Werft'!AB26</f>
        <v>0</v>
      </c>
      <c r="AK22" s="207">
        <f>'P4.4 RH_HH Werft'!AC26</f>
        <v>0</v>
      </c>
      <c r="AL22" s="207">
        <f>'P4.4 RH_HH Werft'!AD26</f>
        <v>0</v>
      </c>
      <c r="AM22" s="207"/>
      <c r="AN22" s="207">
        <f>'P4.4 RH_HH Werft'!AE26</f>
        <v>0</v>
      </c>
      <c r="AO22" s="207">
        <f>'P4.4 RH_HH Werft'!AF26</f>
        <v>0</v>
      </c>
      <c r="AP22" s="207">
        <f>'P4.4 RH_HH Werft'!AG26</f>
        <v>0</v>
      </c>
      <c r="AQ22" s="207"/>
      <c r="AR22" s="207">
        <f>'P4.4 RH_HH Werft'!AH26</f>
        <v>0</v>
      </c>
      <c r="AS22" s="207">
        <f>$F$22</f>
        <v>15000</v>
      </c>
      <c r="AT22" s="207">
        <f>'P4.4 RH_HH Werft'!AJ26</f>
        <v>0</v>
      </c>
      <c r="AU22" s="207"/>
      <c r="AV22" s="207">
        <f>'P4.4 RH_HH Werft'!AK26</f>
        <v>0</v>
      </c>
      <c r="AW22" s="207">
        <f>'P4.4 RH_HH Werft'!AL26</f>
        <v>0</v>
      </c>
      <c r="AX22" s="207">
        <f>'P4.4 RH_HH Werft'!AM26</f>
        <v>0</v>
      </c>
      <c r="AY22" s="207"/>
      <c r="AZ22" s="207">
        <f>'P4.4 RH_HH Werft'!AN26</f>
        <v>0</v>
      </c>
      <c r="BA22" s="207">
        <f>'P4.4 RH_HH Werft'!AO26</f>
        <v>0</v>
      </c>
      <c r="BB22" s="207">
        <f>'P4.4 RH_HH Werft'!AP26</f>
        <v>0</v>
      </c>
      <c r="BC22" s="207"/>
      <c r="BD22" s="207">
        <f>'P4.4 RH_HH Werft'!AQ26</f>
        <v>0</v>
      </c>
      <c r="BE22" s="207">
        <f>'P4.4 RH_HH Werft'!AR26</f>
        <v>0</v>
      </c>
      <c r="BF22" s="207">
        <f>'P4.4 RH_HH Werft'!AS26</f>
        <v>0</v>
      </c>
      <c r="BG22" s="207"/>
      <c r="BH22" s="207">
        <f>'P4.4 RH_HH Werft'!AT26</f>
        <v>0</v>
      </c>
      <c r="BI22" s="207">
        <f>$F$22</f>
        <v>15000</v>
      </c>
      <c r="BJ22" s="207">
        <f>'P4.4 RH_HH Werft'!AV26</f>
        <v>0</v>
      </c>
      <c r="BK22" s="207"/>
      <c r="BL22" s="207">
        <f>'P4.4 RH_HH Werft'!AW26</f>
        <v>0</v>
      </c>
      <c r="BM22" s="207">
        <f>'P4.4 RH_HH Werft'!AX26</f>
        <v>0</v>
      </c>
      <c r="BN22" s="207">
        <f>'P4.4 RH_HH Werft'!AY26</f>
        <v>0</v>
      </c>
      <c r="BO22" s="207"/>
      <c r="BP22" s="207">
        <f>'P4.4 RH_HH Werft'!AZ26</f>
        <v>0</v>
      </c>
      <c r="BQ22" s="207">
        <f>'P4.4 RH_HH Werft'!BA26</f>
        <v>0</v>
      </c>
      <c r="BR22" s="207">
        <f>'P4.4 RH_HH Werft'!BB26</f>
        <v>0</v>
      </c>
      <c r="BS22" s="207"/>
      <c r="BT22" s="207">
        <f>'P4.4 RH_HH Werft'!BC26</f>
        <v>0</v>
      </c>
      <c r="BU22" s="207">
        <f>'P4.4 RH_HH Werft'!BD26</f>
        <v>0</v>
      </c>
      <c r="BV22" s="207">
        <f>'P4.4 RH_HH Werft'!BE26</f>
        <v>0</v>
      </c>
    </row>
    <row r="23" spans="2:74" ht="14.4">
      <c r="B23" s="173" t="s">
        <v>210</v>
      </c>
      <c r="C23" s="173"/>
      <c r="D23" s="207"/>
      <c r="E23" s="207"/>
      <c r="F23" s="207"/>
      <c r="G23" s="113"/>
      <c r="I23" s="207"/>
      <c r="J23" s="207"/>
      <c r="K23" s="207"/>
      <c r="L23" s="207">
        <f t="shared" si="10"/>
        <v>0</v>
      </c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7"/>
      <c r="BN23" s="207"/>
      <c r="BO23" s="207"/>
      <c r="BP23" s="207"/>
      <c r="BQ23" s="207"/>
      <c r="BR23" s="207"/>
      <c r="BS23" s="207"/>
      <c r="BT23" s="207"/>
      <c r="BU23" s="207"/>
      <c r="BV23" s="207"/>
    </row>
    <row r="24" spans="2:74" ht="14.4">
      <c r="B24" s="218" t="s">
        <v>211</v>
      </c>
      <c r="C24" s="173"/>
      <c r="D24" s="207"/>
      <c r="E24" s="207"/>
      <c r="F24" s="207">
        <v>7500</v>
      </c>
      <c r="G24" s="113"/>
      <c r="I24" s="207">
        <f t="shared" si="11"/>
        <v>0</v>
      </c>
      <c r="J24" s="207">
        <f t="shared" si="12"/>
        <v>7500</v>
      </c>
      <c r="K24" s="207">
        <f t="shared" si="13"/>
        <v>7500</v>
      </c>
      <c r="L24" s="207">
        <f t="shared" si="10"/>
        <v>7500</v>
      </c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>
        <f>$F$24</f>
        <v>7500</v>
      </c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>
        <f>$F$24</f>
        <v>7500</v>
      </c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>
        <f>$F$24</f>
        <v>7500</v>
      </c>
      <c r="BJ24" s="207"/>
      <c r="BK24" s="207"/>
      <c r="BL24" s="207"/>
      <c r="BM24" s="207"/>
      <c r="BN24" s="207"/>
      <c r="BO24" s="207"/>
      <c r="BP24" s="207"/>
      <c r="BQ24" s="207"/>
      <c r="BR24" s="207"/>
      <c r="BS24" s="207"/>
      <c r="BT24" s="207"/>
      <c r="BU24" s="207"/>
      <c r="BV24" s="207"/>
    </row>
    <row r="25" spans="2:74" ht="14.4">
      <c r="B25" s="218" t="s">
        <v>212</v>
      </c>
      <c r="C25" s="173"/>
      <c r="D25" s="207"/>
      <c r="E25" s="207"/>
      <c r="F25" s="207">
        <v>10000</v>
      </c>
      <c r="G25" s="113"/>
      <c r="I25" s="207">
        <f t="shared" si="11"/>
        <v>0</v>
      </c>
      <c r="J25" s="207">
        <f t="shared" si="12"/>
        <v>10000</v>
      </c>
      <c r="K25" s="207">
        <f t="shared" si="13"/>
        <v>10000</v>
      </c>
      <c r="L25" s="207">
        <f t="shared" si="10"/>
        <v>10000</v>
      </c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>
        <f>$F$25</f>
        <v>10000</v>
      </c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>
        <f>$F$25</f>
        <v>10000</v>
      </c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>
        <f>$F$25</f>
        <v>10000</v>
      </c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207"/>
    </row>
    <row r="26" spans="2:74" ht="14.4">
      <c r="B26" s="218" t="s">
        <v>213</v>
      </c>
      <c r="C26" s="173"/>
      <c r="D26" s="207"/>
      <c r="E26" s="207"/>
      <c r="F26" s="207">
        <v>7500</v>
      </c>
      <c r="G26" s="113"/>
      <c r="I26" s="207">
        <f t="shared" si="11"/>
        <v>0</v>
      </c>
      <c r="J26" s="207">
        <f t="shared" si="12"/>
        <v>7500</v>
      </c>
      <c r="K26" s="207">
        <f t="shared" si="13"/>
        <v>7500</v>
      </c>
      <c r="L26" s="207">
        <f t="shared" si="10"/>
        <v>7500</v>
      </c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>
        <f>$F$26</f>
        <v>7500</v>
      </c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>
        <f>$F$26</f>
        <v>7500</v>
      </c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>
        <f>$F$26</f>
        <v>7500</v>
      </c>
      <c r="BJ26" s="207"/>
      <c r="BK26" s="207"/>
      <c r="BL26" s="207"/>
      <c r="BM26" s="207"/>
      <c r="BN26" s="207"/>
      <c r="BO26" s="207"/>
      <c r="BP26" s="207"/>
      <c r="BQ26" s="207"/>
      <c r="BR26" s="207"/>
      <c r="BS26" s="207"/>
      <c r="BT26" s="207"/>
      <c r="BU26" s="207"/>
      <c r="BV26" s="207"/>
    </row>
    <row r="27" spans="2:74" ht="14.4">
      <c r="B27" s="173" t="s">
        <v>411</v>
      </c>
      <c r="C27" s="173"/>
      <c r="D27" s="207"/>
      <c r="E27" s="207"/>
      <c r="F27" s="207">
        <v>30000</v>
      </c>
      <c r="G27" s="113"/>
      <c r="I27" s="207">
        <f t="shared" si="11"/>
        <v>0</v>
      </c>
      <c r="J27" s="207">
        <f t="shared" si="12"/>
        <v>30000</v>
      </c>
      <c r="K27" s="207">
        <f t="shared" si="13"/>
        <v>30000</v>
      </c>
      <c r="L27" s="207">
        <f t="shared" si="10"/>
        <v>30000</v>
      </c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>
        <f>$F$27</f>
        <v>30000</v>
      </c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>
        <f>$F$27</f>
        <v>30000</v>
      </c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>
        <f>$F$27</f>
        <v>30000</v>
      </c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</row>
    <row r="28" spans="2:74" ht="14.4">
      <c r="B28" s="173" t="s">
        <v>412</v>
      </c>
      <c r="C28" s="173"/>
      <c r="D28" s="207"/>
      <c r="E28" s="207"/>
      <c r="F28" s="207">
        <v>10000</v>
      </c>
      <c r="G28" s="113"/>
      <c r="I28" s="207">
        <f t="shared" si="11"/>
        <v>0</v>
      </c>
      <c r="J28" s="207">
        <f t="shared" si="12"/>
        <v>10000</v>
      </c>
      <c r="K28" s="207">
        <f t="shared" si="13"/>
        <v>10000</v>
      </c>
      <c r="L28" s="207">
        <f t="shared" si="10"/>
        <v>10000</v>
      </c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>
        <f>$F$28</f>
        <v>10000</v>
      </c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>
        <f>$F$28</f>
        <v>10000</v>
      </c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>
        <f>$F$28</f>
        <v>10000</v>
      </c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</row>
    <row r="29" spans="2:74" ht="14.4">
      <c r="B29" s="173" t="s">
        <v>19</v>
      </c>
      <c r="C29" s="173"/>
      <c r="D29" s="207"/>
      <c r="E29" s="207"/>
      <c r="F29" s="207">
        <v>30000</v>
      </c>
      <c r="G29" s="113"/>
      <c r="I29" s="207">
        <f t="shared" si="11"/>
        <v>0</v>
      </c>
      <c r="J29" s="207">
        <f t="shared" si="12"/>
        <v>30000</v>
      </c>
      <c r="K29" s="207">
        <f t="shared" si="13"/>
        <v>30000</v>
      </c>
      <c r="L29" s="207">
        <f t="shared" si="10"/>
        <v>30000</v>
      </c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>
        <f>$F$29</f>
        <v>30000</v>
      </c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>
        <f>$F$29</f>
        <v>30000</v>
      </c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>
        <f>$F$29</f>
        <v>30000</v>
      </c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</row>
    <row r="30" spans="2:74" ht="14.4">
      <c r="B30" s="173" t="s">
        <v>447</v>
      </c>
      <c r="C30" s="173"/>
      <c r="D30" s="207"/>
      <c r="E30" s="207"/>
      <c r="F30" s="207">
        <v>10000</v>
      </c>
      <c r="G30" s="113"/>
      <c r="I30" s="207">
        <f t="shared" si="11"/>
        <v>0</v>
      </c>
      <c r="J30" s="207">
        <f t="shared" si="12"/>
        <v>10000</v>
      </c>
      <c r="K30" s="207">
        <f t="shared" si="13"/>
        <v>10000</v>
      </c>
      <c r="L30" s="207">
        <f t="shared" si="10"/>
        <v>10000</v>
      </c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>
        <f>$F$30</f>
        <v>10000</v>
      </c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>
        <f>$F$30</f>
        <v>10000</v>
      </c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>
        <f>$F$30</f>
        <v>10000</v>
      </c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  <c r="BU30" s="207"/>
      <c r="BV30" s="207"/>
    </row>
    <row r="31" spans="2:74" ht="14.4">
      <c r="B31" s="173"/>
      <c r="C31" s="173"/>
      <c r="D31" s="207"/>
      <c r="E31" s="207"/>
      <c r="F31" s="207"/>
      <c r="G31" s="113"/>
      <c r="I31" s="207">
        <f t="shared" si="11"/>
        <v>0</v>
      </c>
      <c r="J31" s="207">
        <f t="shared" si="12"/>
        <v>0</v>
      </c>
      <c r="K31" s="207">
        <f t="shared" si="13"/>
        <v>0</v>
      </c>
      <c r="L31" s="207">
        <f t="shared" si="10"/>
        <v>0</v>
      </c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  <c r="BO31" s="207"/>
      <c r="BP31" s="207"/>
      <c r="BQ31" s="207"/>
      <c r="BR31" s="207"/>
      <c r="BS31" s="207"/>
      <c r="BT31" s="207"/>
      <c r="BU31" s="207"/>
      <c r="BV31" s="207"/>
    </row>
    <row r="32" spans="2:74" ht="15" thickBot="1">
      <c r="B32" s="167"/>
      <c r="C32" s="167"/>
      <c r="D32" s="113"/>
      <c r="E32" s="113"/>
      <c r="F32" s="113"/>
      <c r="G32" s="113"/>
      <c r="I32" s="113"/>
      <c r="J32" s="113"/>
      <c r="K32" s="113"/>
      <c r="L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</row>
    <row r="33" spans="1:74" ht="15" thickBot="1">
      <c r="B33" s="175" t="s">
        <v>86</v>
      </c>
      <c r="C33" s="176"/>
      <c r="D33" s="177"/>
      <c r="E33" s="177"/>
      <c r="F33" s="208"/>
      <c r="G33" s="210"/>
      <c r="I33" s="209">
        <f>SUM(I19:I31)</f>
        <v>0</v>
      </c>
      <c r="J33" s="209">
        <f>SUM(J19:J31)</f>
        <v>200000</v>
      </c>
      <c r="K33" s="209">
        <f>SUM(K19:K31)</f>
        <v>200000</v>
      </c>
      <c r="L33" s="209">
        <f>SUM(L19:L31)</f>
        <v>200000</v>
      </c>
      <c r="N33" s="209">
        <f t="shared" ref="N33:BF33" si="14">SUM(N19:N31)</f>
        <v>0</v>
      </c>
      <c r="O33" s="209">
        <f t="shared" si="14"/>
        <v>0</v>
      </c>
      <c r="P33" s="209">
        <f t="shared" si="14"/>
        <v>0</v>
      </c>
      <c r="Q33" s="209">
        <f t="shared" si="14"/>
        <v>0</v>
      </c>
      <c r="R33" s="209">
        <f t="shared" si="14"/>
        <v>0</v>
      </c>
      <c r="S33" s="209">
        <f t="shared" si="14"/>
        <v>0</v>
      </c>
      <c r="T33" s="209">
        <f t="shared" si="14"/>
        <v>0</v>
      </c>
      <c r="U33" s="209">
        <f t="shared" si="14"/>
        <v>0</v>
      </c>
      <c r="V33" s="209">
        <f t="shared" si="14"/>
        <v>0</v>
      </c>
      <c r="W33" s="209"/>
      <c r="X33" s="209">
        <f t="shared" si="14"/>
        <v>0</v>
      </c>
      <c r="Y33" s="209">
        <f t="shared" si="14"/>
        <v>0</v>
      </c>
      <c r="Z33" s="209">
        <f t="shared" si="14"/>
        <v>0</v>
      </c>
      <c r="AA33" s="209"/>
      <c r="AB33" s="209">
        <f t="shared" si="14"/>
        <v>0</v>
      </c>
      <c r="AC33" s="209">
        <f t="shared" si="14"/>
        <v>200000</v>
      </c>
      <c r="AD33" s="209">
        <f t="shared" si="14"/>
        <v>0</v>
      </c>
      <c r="AE33" s="209"/>
      <c r="AF33" s="209">
        <f t="shared" si="14"/>
        <v>0</v>
      </c>
      <c r="AG33" s="209">
        <f t="shared" si="14"/>
        <v>0</v>
      </c>
      <c r="AH33" s="209">
        <f t="shared" si="14"/>
        <v>0</v>
      </c>
      <c r="AI33" s="209"/>
      <c r="AJ33" s="209">
        <f t="shared" si="14"/>
        <v>0</v>
      </c>
      <c r="AK33" s="209">
        <f t="shared" si="14"/>
        <v>0</v>
      </c>
      <c r="AL33" s="209">
        <f t="shared" si="14"/>
        <v>0</v>
      </c>
      <c r="AM33" s="209"/>
      <c r="AN33" s="209">
        <f t="shared" si="14"/>
        <v>0</v>
      </c>
      <c r="AO33" s="209">
        <f t="shared" si="14"/>
        <v>0</v>
      </c>
      <c r="AP33" s="209">
        <f t="shared" si="14"/>
        <v>0</v>
      </c>
      <c r="AQ33" s="209"/>
      <c r="AR33" s="209">
        <f t="shared" si="14"/>
        <v>0</v>
      </c>
      <c r="AS33" s="209">
        <f t="shared" si="14"/>
        <v>200000</v>
      </c>
      <c r="AT33" s="209">
        <f t="shared" si="14"/>
        <v>0</v>
      </c>
      <c r="AU33" s="209"/>
      <c r="AV33" s="209">
        <f t="shared" si="14"/>
        <v>0</v>
      </c>
      <c r="AW33" s="209">
        <f t="shared" si="14"/>
        <v>0</v>
      </c>
      <c r="AX33" s="209">
        <f t="shared" si="14"/>
        <v>0</v>
      </c>
      <c r="AY33" s="209"/>
      <c r="AZ33" s="209">
        <f t="shared" si="14"/>
        <v>0</v>
      </c>
      <c r="BA33" s="209">
        <f t="shared" si="14"/>
        <v>0</v>
      </c>
      <c r="BB33" s="209">
        <f t="shared" si="14"/>
        <v>0</v>
      </c>
      <c r="BC33" s="209"/>
      <c r="BD33" s="209">
        <f t="shared" si="14"/>
        <v>0</v>
      </c>
      <c r="BE33" s="209">
        <f t="shared" si="14"/>
        <v>0</v>
      </c>
      <c r="BF33" s="209">
        <f t="shared" si="14"/>
        <v>0</v>
      </c>
      <c r="BG33" s="209"/>
      <c r="BH33" s="209">
        <f t="shared" ref="BH33:BV33" si="15">SUM(BH19:BH31)</f>
        <v>0</v>
      </c>
      <c r="BI33" s="209">
        <f t="shared" si="15"/>
        <v>200000</v>
      </c>
      <c r="BJ33" s="209">
        <f t="shared" si="15"/>
        <v>0</v>
      </c>
      <c r="BK33" s="209"/>
      <c r="BL33" s="209">
        <f t="shared" si="15"/>
        <v>0</v>
      </c>
      <c r="BM33" s="209">
        <f t="shared" si="15"/>
        <v>0</v>
      </c>
      <c r="BN33" s="209">
        <f t="shared" si="15"/>
        <v>0</v>
      </c>
      <c r="BO33" s="209"/>
      <c r="BP33" s="209">
        <f t="shared" si="15"/>
        <v>0</v>
      </c>
      <c r="BQ33" s="209">
        <f t="shared" si="15"/>
        <v>0</v>
      </c>
      <c r="BR33" s="209">
        <f t="shared" si="15"/>
        <v>0</v>
      </c>
      <c r="BS33" s="209"/>
      <c r="BT33" s="209">
        <f t="shared" si="15"/>
        <v>0</v>
      </c>
      <c r="BU33" s="209">
        <f t="shared" si="15"/>
        <v>0</v>
      </c>
      <c r="BV33" s="209">
        <f t="shared" si="15"/>
        <v>0</v>
      </c>
    </row>
    <row r="34" spans="1:74" s="156" customFormat="1" ht="14.4">
      <c r="B34" s="168"/>
      <c r="C34" s="168"/>
      <c r="D34" s="170"/>
      <c r="E34" s="170"/>
      <c r="F34" s="241"/>
      <c r="G34" s="241"/>
      <c r="I34" s="241"/>
      <c r="J34" s="241"/>
      <c r="K34" s="241"/>
      <c r="L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</row>
    <row r="35" spans="1:74" ht="14.4">
      <c r="B35" s="276" t="s">
        <v>121</v>
      </c>
      <c r="C35" s="277"/>
      <c r="D35" s="277"/>
      <c r="E35" s="277"/>
      <c r="F35" s="277"/>
      <c r="G35" s="277"/>
      <c r="I35" s="171" t="s">
        <v>174</v>
      </c>
      <c r="J35" s="171"/>
      <c r="K35" s="171"/>
      <c r="L35" s="171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</row>
    <row r="36" spans="1:74">
      <c r="B36" s="156"/>
      <c r="C36" s="156"/>
      <c r="I36" s="182"/>
    </row>
    <row r="37" spans="1:74" ht="14.4">
      <c r="B37" s="178" t="s">
        <v>120</v>
      </c>
      <c r="C37" s="271"/>
      <c r="D37" s="179" t="s">
        <v>163</v>
      </c>
      <c r="E37" s="179"/>
      <c r="F37" s="179" t="s">
        <v>195</v>
      </c>
      <c r="G37" s="338"/>
      <c r="I37" s="179" t="s">
        <v>175</v>
      </c>
      <c r="J37" s="179" t="s">
        <v>176</v>
      </c>
      <c r="K37" s="179" t="s">
        <v>177</v>
      </c>
      <c r="L37" s="179" t="s">
        <v>396</v>
      </c>
      <c r="N37" s="236">
        <v>45658</v>
      </c>
      <c r="O37" s="236">
        <v>45689</v>
      </c>
      <c r="P37" s="236">
        <v>45717</v>
      </c>
      <c r="Q37" s="236">
        <v>45748</v>
      </c>
      <c r="R37" s="236">
        <v>45778</v>
      </c>
      <c r="S37" s="236">
        <v>45809</v>
      </c>
      <c r="T37" s="236">
        <v>45839</v>
      </c>
      <c r="U37" s="236">
        <v>45870</v>
      </c>
      <c r="V37" s="236">
        <v>45901</v>
      </c>
      <c r="W37" s="319" t="s">
        <v>418</v>
      </c>
      <c r="X37" s="333">
        <v>45931</v>
      </c>
      <c r="Y37" s="333">
        <v>45962</v>
      </c>
      <c r="Z37" s="333">
        <v>45992</v>
      </c>
      <c r="AA37" s="333" t="s">
        <v>419</v>
      </c>
      <c r="AB37" s="333">
        <v>46023</v>
      </c>
      <c r="AC37" s="333">
        <v>46054</v>
      </c>
      <c r="AD37" s="333">
        <v>46082</v>
      </c>
      <c r="AE37" s="333" t="s">
        <v>420</v>
      </c>
      <c r="AF37" s="333">
        <v>46113</v>
      </c>
      <c r="AG37" s="333">
        <v>46143</v>
      </c>
      <c r="AH37" s="333">
        <v>46174</v>
      </c>
      <c r="AI37" s="333" t="s">
        <v>421</v>
      </c>
      <c r="AJ37" s="333">
        <v>46204</v>
      </c>
      <c r="AK37" s="333">
        <v>46235</v>
      </c>
      <c r="AL37" s="333">
        <v>46266</v>
      </c>
      <c r="AM37" s="333" t="s">
        <v>422</v>
      </c>
      <c r="AN37" s="333">
        <v>46296</v>
      </c>
      <c r="AO37" s="333">
        <v>46327</v>
      </c>
      <c r="AP37" s="333">
        <v>46357</v>
      </c>
      <c r="AQ37" s="333" t="s">
        <v>423</v>
      </c>
      <c r="AR37" s="333">
        <v>46388</v>
      </c>
      <c r="AS37" s="333">
        <v>46419</v>
      </c>
      <c r="AT37" s="333">
        <v>46447</v>
      </c>
      <c r="AU37" s="333" t="s">
        <v>425</v>
      </c>
      <c r="AV37" s="333">
        <v>46478</v>
      </c>
      <c r="AW37" s="333">
        <v>46508</v>
      </c>
      <c r="AX37" s="333">
        <v>46539</v>
      </c>
      <c r="AY37" s="333" t="s">
        <v>424</v>
      </c>
      <c r="AZ37" s="333">
        <v>46569</v>
      </c>
      <c r="BA37" s="333">
        <v>46600</v>
      </c>
      <c r="BB37" s="333">
        <v>46631</v>
      </c>
      <c r="BC37" s="333" t="s">
        <v>426</v>
      </c>
      <c r="BD37" s="333">
        <v>46661</v>
      </c>
      <c r="BE37" s="333">
        <v>46692</v>
      </c>
      <c r="BF37" s="333">
        <v>46722</v>
      </c>
      <c r="BG37" s="333" t="s">
        <v>427</v>
      </c>
      <c r="BH37" s="333">
        <v>46753</v>
      </c>
      <c r="BI37" s="333">
        <v>46784</v>
      </c>
      <c r="BJ37" s="333">
        <v>46813</v>
      </c>
      <c r="BK37" s="333" t="s">
        <v>428</v>
      </c>
      <c r="BL37" s="333">
        <v>46844</v>
      </c>
      <c r="BM37" s="333">
        <v>46874</v>
      </c>
      <c r="BN37" s="333">
        <v>46905</v>
      </c>
      <c r="BO37" s="333" t="s">
        <v>429</v>
      </c>
      <c r="BP37" s="333">
        <v>46935</v>
      </c>
      <c r="BQ37" s="333">
        <v>46966</v>
      </c>
      <c r="BR37" s="333">
        <v>46997</v>
      </c>
      <c r="BS37" s="333" t="s">
        <v>430</v>
      </c>
      <c r="BT37" s="333">
        <v>47027</v>
      </c>
      <c r="BU37" s="333">
        <v>47058</v>
      </c>
      <c r="BV37" s="333">
        <v>47088</v>
      </c>
    </row>
    <row r="38" spans="1:74" ht="14.4">
      <c r="B38" s="173"/>
      <c r="C38" s="173"/>
      <c r="D38" s="207"/>
      <c r="E38" s="207"/>
      <c r="F38" s="207"/>
      <c r="G38" s="113"/>
      <c r="I38" s="207"/>
      <c r="J38" s="207"/>
      <c r="K38" s="207"/>
      <c r="L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>
        <f>'P4.1 RH_Werk1'!T42</f>
        <v>0</v>
      </c>
      <c r="Y38" s="207">
        <f>'P4.1 RH_Werk1'!U42</f>
        <v>0</v>
      </c>
      <c r="Z38" s="207">
        <f>F38</f>
        <v>0</v>
      </c>
      <c r="AA38" s="207"/>
      <c r="AB38" s="207">
        <f>'P4.1 RH_Werk1'!W42</f>
        <v>0</v>
      </c>
      <c r="AC38" s="207">
        <f>'P4.1 RH_Werk1'!X42</f>
        <v>0</v>
      </c>
      <c r="AD38" s="207">
        <f>'P4.1 RH_Werk1'!Y42</f>
        <v>0</v>
      </c>
      <c r="AE38" s="207"/>
      <c r="AF38" s="207">
        <f>'P4.1 RH_Werk1'!Z42</f>
        <v>0</v>
      </c>
      <c r="AG38" s="207">
        <f>'P4.1 RH_Werk1'!AA42</f>
        <v>0</v>
      </c>
      <c r="AH38" s="207">
        <f>'P4.1 RH_Werk1'!AB42</f>
        <v>0</v>
      </c>
      <c r="AI38" s="207"/>
      <c r="AJ38" s="207"/>
      <c r="AK38" s="207">
        <f>'P4.1 RH_Werk1'!AD42</f>
        <v>0</v>
      </c>
      <c r="AL38" s="207">
        <f>'P4.1 RH_Werk1'!AE42</f>
        <v>0</v>
      </c>
      <c r="AM38" s="207"/>
      <c r="AN38" s="207">
        <f>'P4.1 RH_Werk1'!AF42</f>
        <v>0</v>
      </c>
      <c r="AO38" s="207">
        <f>'P4.1 RH_Werk1'!AG42</f>
        <v>0</v>
      </c>
      <c r="AP38" s="207">
        <f>'P4.1 RH_Werk1'!AH42</f>
        <v>0</v>
      </c>
      <c r="AQ38" s="207"/>
      <c r="AR38" s="207">
        <f>'P4.1 RH_Werk1'!AI42</f>
        <v>0</v>
      </c>
      <c r="AS38" s="207">
        <f>'P4.1 RH_Werk1'!AJ42</f>
        <v>0</v>
      </c>
      <c r="AT38" s="207">
        <f>'P4.1 RH_Werk1'!AK42</f>
        <v>0</v>
      </c>
      <c r="AU38" s="207"/>
      <c r="AV38" s="207">
        <f>'P4.1 RH_Werk1'!AL42</f>
        <v>0</v>
      </c>
      <c r="AW38" s="207">
        <f>'P4.1 RH_Werk1'!AM42</f>
        <v>0</v>
      </c>
      <c r="AX38" s="207">
        <f>'P4.1 RH_Werk1'!AN42</f>
        <v>0</v>
      </c>
      <c r="AY38" s="207"/>
      <c r="AZ38" s="207">
        <f>'P4.1 RH_Werk1'!AO42</f>
        <v>0</v>
      </c>
      <c r="BA38" s="207">
        <f>'P4.1 RH_Werk1'!AP42</f>
        <v>0</v>
      </c>
      <c r="BB38" s="207">
        <f>'P4.1 RH_Werk1'!AQ42</f>
        <v>0</v>
      </c>
      <c r="BC38" s="207"/>
      <c r="BD38" s="207">
        <f>'P4.1 RH_Werk1'!AR42</f>
        <v>0</v>
      </c>
      <c r="BE38" s="207">
        <f>'P4.1 RH_Werk1'!AS42</f>
        <v>0</v>
      </c>
      <c r="BF38" s="207">
        <f>'P4.1 RH_Werk1'!AT42</f>
        <v>0</v>
      </c>
      <c r="BG38" s="207"/>
      <c r="BH38" s="207">
        <f>'P4.1 RH_Werk1'!AU42</f>
        <v>0</v>
      </c>
      <c r="BI38" s="207">
        <f>'P4.1 RH_Werk1'!AV42</f>
        <v>0</v>
      </c>
      <c r="BJ38" s="207">
        <f>'P4.1 RH_Werk1'!AW42</f>
        <v>0</v>
      </c>
      <c r="BK38" s="207"/>
      <c r="BL38" s="207">
        <f>'P4.1 RH_Werk1'!AX42</f>
        <v>0</v>
      </c>
      <c r="BM38" s="207">
        <f>'P4.1 RH_Werk1'!AY42</f>
        <v>0</v>
      </c>
      <c r="BN38" s="207">
        <f>'P4.1 RH_Werk1'!AZ42</f>
        <v>0</v>
      </c>
      <c r="BO38" s="207"/>
      <c r="BP38" s="207">
        <f>'P4.1 RH_Werk1'!BA42</f>
        <v>0</v>
      </c>
      <c r="BQ38" s="207">
        <f>'P4.1 RH_Werk1'!BB42</f>
        <v>0</v>
      </c>
      <c r="BR38" s="207">
        <f>'P4.1 RH_Werk1'!BC42</f>
        <v>0</v>
      </c>
      <c r="BS38" s="207"/>
      <c r="BT38" s="207">
        <f>'P4.1 RH_Werk1'!BD42</f>
        <v>0</v>
      </c>
      <c r="BU38" s="207">
        <f>'P4.1 RH_Werk1'!BE42</f>
        <v>0</v>
      </c>
      <c r="BV38" s="207">
        <f>'P4.1 RH_Werk1'!BF42</f>
        <v>0</v>
      </c>
    </row>
    <row r="39" spans="1:74" ht="14.4">
      <c r="B39" s="218"/>
      <c r="C39" s="173"/>
      <c r="D39" s="207"/>
      <c r="E39" s="207"/>
      <c r="F39" s="207"/>
      <c r="G39" s="113"/>
      <c r="I39" s="207"/>
      <c r="J39" s="207"/>
      <c r="K39" s="207"/>
      <c r="L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>
        <f>'P4.2 RH_Erding'!T45</f>
        <v>0</v>
      </c>
      <c r="Y39" s="207">
        <f>'P4.2 RH_Erding'!U45</f>
        <v>0</v>
      </c>
      <c r="Z39" s="207">
        <f>'P4.2 RH_Erding'!V45</f>
        <v>0</v>
      </c>
      <c r="AA39" s="207"/>
      <c r="AB39" s="207">
        <f>'P4.2 RH_Erding'!W45</f>
        <v>0</v>
      </c>
      <c r="AC39" s="207">
        <f>'P4.2 RH_Erding'!X45</f>
        <v>0</v>
      </c>
      <c r="AD39" s="207">
        <f>'P4.2 RH_Erding'!Y45</f>
        <v>0</v>
      </c>
      <c r="AE39" s="207"/>
      <c r="AF39" s="207">
        <f>'P4.2 RH_Erding'!Z45</f>
        <v>0</v>
      </c>
      <c r="AG39" s="207">
        <f>'P4.2 RH_Erding'!AA45</f>
        <v>0</v>
      </c>
      <c r="AH39" s="207">
        <f>'P4.2 RH_Erding'!AB45</f>
        <v>0</v>
      </c>
      <c r="AI39" s="207"/>
      <c r="AJ39" s="207">
        <f>'P4.2 RH_Erding'!AC45</f>
        <v>0</v>
      </c>
      <c r="AK39" s="207">
        <f>'P4.2 RH_Erding'!AD45</f>
        <v>0</v>
      </c>
      <c r="AL39" s="207">
        <f>'P4.2 RH_Erding'!AE45</f>
        <v>0</v>
      </c>
      <c r="AM39" s="207"/>
      <c r="AN39" s="207">
        <f>'P4.2 RH_Erding'!AF45</f>
        <v>0</v>
      </c>
      <c r="AO39" s="207">
        <f>'P4.2 RH_Erding'!AG45</f>
        <v>0</v>
      </c>
      <c r="AP39" s="207">
        <f>'P4.2 RH_Erding'!AH45</f>
        <v>0</v>
      </c>
      <c r="AQ39" s="207"/>
      <c r="AR39" s="207">
        <f>'P4.2 RH_Erding'!AI45</f>
        <v>0</v>
      </c>
      <c r="AS39" s="207">
        <f>'P4.2 RH_Erding'!AJ45</f>
        <v>0</v>
      </c>
      <c r="AT39" s="207">
        <f>'P4.2 RH_Erding'!AK45</f>
        <v>0</v>
      </c>
      <c r="AU39" s="207"/>
      <c r="AV39" s="207">
        <f>'P4.2 RH_Erding'!AL45</f>
        <v>0</v>
      </c>
      <c r="AW39" s="207">
        <f>'P4.2 RH_Erding'!AM45</f>
        <v>0</v>
      </c>
      <c r="AX39" s="207">
        <f>'P4.2 RH_Erding'!AN45</f>
        <v>0</v>
      </c>
      <c r="AY39" s="207"/>
      <c r="AZ39" s="207">
        <f>'P4.2 RH_Erding'!AO45</f>
        <v>0</v>
      </c>
      <c r="BA39" s="207">
        <f>'P4.2 RH_Erding'!AP45</f>
        <v>0</v>
      </c>
      <c r="BB39" s="207">
        <f>'P4.2 RH_Erding'!AQ45</f>
        <v>0</v>
      </c>
      <c r="BC39" s="207"/>
      <c r="BD39" s="207">
        <f>'P4.2 RH_Erding'!AR45</f>
        <v>0</v>
      </c>
      <c r="BE39" s="207">
        <f>'P4.2 RH_Erding'!AS45</f>
        <v>0</v>
      </c>
      <c r="BF39" s="207">
        <f>'P4.2 RH_Erding'!AT45</f>
        <v>0</v>
      </c>
      <c r="BG39" s="207"/>
      <c r="BH39" s="207">
        <f>'P4.2 RH_Erding'!AU45</f>
        <v>0</v>
      </c>
      <c r="BI39" s="207">
        <f>'P4.2 RH_Erding'!AV45</f>
        <v>0</v>
      </c>
      <c r="BJ39" s="207">
        <f>'P4.2 RH_Erding'!AW45</f>
        <v>0</v>
      </c>
      <c r="BK39" s="207"/>
      <c r="BL39" s="207">
        <f>'P4.2 RH_Erding'!AX45</f>
        <v>0</v>
      </c>
      <c r="BM39" s="207">
        <f>'P4.2 RH_Erding'!AY45</f>
        <v>0</v>
      </c>
      <c r="BN39" s="207">
        <f>'P4.2 RH_Erding'!AZ45</f>
        <v>0</v>
      </c>
      <c r="BO39" s="207"/>
      <c r="BP39" s="207">
        <f>'P4.2 RH_Erding'!BA45</f>
        <v>0</v>
      </c>
      <c r="BQ39" s="207">
        <f>'P4.2 RH_Erding'!BB45</f>
        <v>0</v>
      </c>
      <c r="BR39" s="207">
        <f>'P4.2 RH_Erding'!BC45</f>
        <v>0</v>
      </c>
      <c r="BS39" s="207"/>
      <c r="BT39" s="207">
        <f>'P4.2 RH_Erding'!BD45</f>
        <v>0</v>
      </c>
      <c r="BU39" s="207">
        <f>'P4.2 RH_Erding'!BE45</f>
        <v>0</v>
      </c>
      <c r="BV39" s="207">
        <f>'P4.2 RH_Erding'!BF45</f>
        <v>0</v>
      </c>
    </row>
    <row r="40" spans="1:74" ht="14.4">
      <c r="B40" s="218"/>
      <c r="C40" s="173"/>
      <c r="D40" s="207"/>
      <c r="E40" s="207"/>
      <c r="F40" s="207">
        <f>C40*D40</f>
        <v>0</v>
      </c>
      <c r="G40" s="113"/>
      <c r="I40" s="207"/>
      <c r="J40" s="207"/>
      <c r="K40" s="207"/>
      <c r="L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>
        <f>'P4.3 RH_HH City'!T45</f>
        <v>0</v>
      </c>
      <c r="Y40" s="207">
        <f>'P4.3 RH_HH City'!U45</f>
        <v>0</v>
      </c>
      <c r="Z40" s="207">
        <f>'P4.3 RH_HH City'!V45</f>
        <v>0</v>
      </c>
      <c r="AA40" s="207"/>
      <c r="AB40" s="207">
        <f>'P4.3 RH_HH City'!W45</f>
        <v>0</v>
      </c>
      <c r="AC40" s="207">
        <f>'P4.3 RH_HH City'!X45</f>
        <v>0</v>
      </c>
      <c r="AD40" s="207">
        <f>'P4.3 RH_HH City'!Y45</f>
        <v>0</v>
      </c>
      <c r="AE40" s="207"/>
      <c r="AF40" s="207">
        <f>'P4.3 RH_HH City'!Z45</f>
        <v>0</v>
      </c>
      <c r="AG40" s="207">
        <f>'P4.3 RH_HH City'!AA45</f>
        <v>0</v>
      </c>
      <c r="AH40" s="207">
        <f>'P4.3 RH_HH City'!AB45</f>
        <v>0</v>
      </c>
      <c r="AI40" s="207"/>
      <c r="AJ40" s="207">
        <f>'P4.3 RH_HH City'!AC45</f>
        <v>0</v>
      </c>
      <c r="AK40" s="207">
        <f>'P4.3 RH_HH City'!AD45</f>
        <v>0</v>
      </c>
      <c r="AL40" s="207">
        <f>'P4.3 RH_HH City'!AE45</f>
        <v>0</v>
      </c>
      <c r="AM40" s="207"/>
      <c r="AN40" s="207">
        <f>'P4.3 RH_HH City'!AF45</f>
        <v>0</v>
      </c>
      <c r="AO40" s="207">
        <f>'P4.3 RH_HH City'!AG45</f>
        <v>0</v>
      </c>
      <c r="AP40" s="207">
        <f>'P4.3 RH_HH City'!AH45</f>
        <v>0</v>
      </c>
      <c r="AQ40" s="207"/>
      <c r="AR40" s="207">
        <f>'P4.3 RH_HH City'!AI45</f>
        <v>0</v>
      </c>
      <c r="AS40" s="207">
        <f>'P4.3 RH_HH City'!AJ45</f>
        <v>0</v>
      </c>
      <c r="AT40" s="207">
        <f>'P4.3 RH_HH City'!AK45</f>
        <v>0</v>
      </c>
      <c r="AU40" s="207"/>
      <c r="AV40" s="207">
        <f>'P4.3 RH_HH City'!AL45</f>
        <v>0</v>
      </c>
      <c r="AW40" s="207">
        <f>'P4.3 RH_HH City'!AM45</f>
        <v>0</v>
      </c>
      <c r="AX40" s="207">
        <f>'P4.3 RH_HH City'!AN45</f>
        <v>0</v>
      </c>
      <c r="AY40" s="207"/>
      <c r="AZ40" s="207">
        <f>'P4.3 RH_HH City'!AO45</f>
        <v>0</v>
      </c>
      <c r="BA40" s="207">
        <f>'P4.3 RH_HH City'!AP45</f>
        <v>0</v>
      </c>
      <c r="BB40" s="207">
        <f>'P4.3 RH_HH City'!AQ45</f>
        <v>0</v>
      </c>
      <c r="BC40" s="207"/>
      <c r="BD40" s="207">
        <f>'P4.3 RH_HH City'!AR45</f>
        <v>0</v>
      </c>
      <c r="BE40" s="207">
        <f>'P4.3 RH_HH City'!AS45</f>
        <v>0</v>
      </c>
      <c r="BF40" s="207">
        <f>'P4.3 RH_HH City'!AT45</f>
        <v>0</v>
      </c>
      <c r="BG40" s="207"/>
      <c r="BH40" s="207">
        <f>'P4.3 RH_HH City'!AU45</f>
        <v>0</v>
      </c>
      <c r="BI40" s="207">
        <f>'P4.3 RH_HH City'!AV45</f>
        <v>0</v>
      </c>
      <c r="BJ40" s="207">
        <f>'P4.3 RH_HH City'!AW45</f>
        <v>0</v>
      </c>
      <c r="BK40" s="207"/>
      <c r="BL40" s="207">
        <f>'P4.3 RH_HH City'!AX45</f>
        <v>0</v>
      </c>
      <c r="BM40" s="207">
        <f>'P4.3 RH_HH City'!AY45</f>
        <v>0</v>
      </c>
      <c r="BN40" s="207">
        <f>'P4.3 RH_HH City'!AZ45</f>
        <v>0</v>
      </c>
      <c r="BO40" s="207"/>
      <c r="BP40" s="207">
        <f>'P4.3 RH_HH City'!BA45</f>
        <v>0</v>
      </c>
      <c r="BQ40" s="207">
        <f>'P4.3 RH_HH City'!BB45</f>
        <v>0</v>
      </c>
      <c r="BR40" s="207">
        <f>'P4.3 RH_HH City'!BC45</f>
        <v>0</v>
      </c>
      <c r="BS40" s="207"/>
      <c r="BT40" s="207">
        <f>'P4.3 RH_HH City'!BD45</f>
        <v>0</v>
      </c>
      <c r="BU40" s="207">
        <f>'P4.3 RH_HH City'!BE45</f>
        <v>0</v>
      </c>
      <c r="BV40" s="207">
        <f>'P4.3 RH_HH City'!BF45</f>
        <v>0</v>
      </c>
    </row>
    <row r="41" spans="1:74" ht="14.4">
      <c r="B41" s="218"/>
      <c r="C41" s="173"/>
      <c r="D41" s="207"/>
      <c r="E41" s="207"/>
      <c r="F41" s="207">
        <f>C41*D41</f>
        <v>0</v>
      </c>
      <c r="G41" s="113"/>
      <c r="I41" s="207"/>
      <c r="J41" s="207"/>
      <c r="K41" s="207"/>
      <c r="L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>
        <f>'P4.4 RH_HH Werft'!S45</f>
        <v>0</v>
      </c>
      <c r="Y41" s="207">
        <f>'P4.4 RH_HH Werft'!T45</f>
        <v>0</v>
      </c>
      <c r="Z41" s="207">
        <f>'P4.4 RH_HH Werft'!U45</f>
        <v>0</v>
      </c>
      <c r="AA41" s="207"/>
      <c r="AB41" s="207">
        <f>'P4.4 RH_HH Werft'!V45</f>
        <v>0</v>
      </c>
      <c r="AC41" s="207">
        <f>'P4.4 RH_HH Werft'!W45</f>
        <v>0</v>
      </c>
      <c r="AD41" s="207">
        <f>'P4.4 RH_HH Werft'!X45</f>
        <v>0</v>
      </c>
      <c r="AE41" s="207"/>
      <c r="AF41" s="207">
        <f>'P4.4 RH_HH Werft'!Y45</f>
        <v>0</v>
      </c>
      <c r="AG41" s="207">
        <f>'P4.4 RH_HH Werft'!Z45</f>
        <v>0</v>
      </c>
      <c r="AH41" s="207">
        <f>'P4.4 RH_HH Werft'!AA45</f>
        <v>0</v>
      </c>
      <c r="AI41" s="207"/>
      <c r="AJ41" s="207">
        <f>'P4.4 RH_HH Werft'!AB45</f>
        <v>0</v>
      </c>
      <c r="AK41" s="207">
        <f>'P4.4 RH_HH Werft'!AC45</f>
        <v>0</v>
      </c>
      <c r="AL41" s="207">
        <f>'P4.4 RH_HH Werft'!AD45</f>
        <v>0</v>
      </c>
      <c r="AM41" s="207"/>
      <c r="AN41" s="207">
        <f>'P4.4 RH_HH Werft'!AE45</f>
        <v>0</v>
      </c>
      <c r="AO41" s="207">
        <f>'P4.4 RH_HH Werft'!AF45</f>
        <v>0</v>
      </c>
      <c r="AP41" s="207">
        <f>'P4.4 RH_HH Werft'!AG45</f>
        <v>0</v>
      </c>
      <c r="AQ41" s="207"/>
      <c r="AR41" s="207">
        <f>'P4.4 RH_HH Werft'!AH45</f>
        <v>0</v>
      </c>
      <c r="AS41" s="207">
        <f>'P4.4 RH_HH Werft'!AI45</f>
        <v>0</v>
      </c>
      <c r="AT41" s="207">
        <f>'P4.4 RH_HH Werft'!AJ45</f>
        <v>0</v>
      </c>
      <c r="AU41" s="207"/>
      <c r="AV41" s="207">
        <f>'P4.4 RH_HH Werft'!AK45</f>
        <v>0</v>
      </c>
      <c r="AW41" s="207">
        <f>'P4.4 RH_HH Werft'!AL45</f>
        <v>0</v>
      </c>
      <c r="AX41" s="207">
        <f>'P4.4 RH_HH Werft'!AM45</f>
        <v>0</v>
      </c>
      <c r="AY41" s="207"/>
      <c r="AZ41" s="207">
        <f>'P4.4 RH_HH Werft'!AN45</f>
        <v>0</v>
      </c>
      <c r="BA41" s="207">
        <f>'P4.4 RH_HH Werft'!AO45</f>
        <v>0</v>
      </c>
      <c r="BB41" s="207">
        <f>'P4.4 RH_HH Werft'!AP45</f>
        <v>0</v>
      </c>
      <c r="BC41" s="207"/>
      <c r="BD41" s="207">
        <f>'P4.4 RH_HH Werft'!AQ45</f>
        <v>0</v>
      </c>
      <c r="BE41" s="207">
        <f>'P4.4 RH_HH Werft'!AR45</f>
        <v>0</v>
      </c>
      <c r="BF41" s="207">
        <f>'P4.4 RH_HH Werft'!AS45</f>
        <v>0</v>
      </c>
      <c r="BG41" s="207"/>
      <c r="BH41" s="207">
        <f>'P4.4 RH_HH Werft'!AT45</f>
        <v>0</v>
      </c>
      <c r="BI41" s="207">
        <f>'P4.4 RH_HH Werft'!AU45</f>
        <v>0</v>
      </c>
      <c r="BJ41" s="207">
        <f>'P4.4 RH_HH Werft'!AV45</f>
        <v>0</v>
      </c>
      <c r="BK41" s="207"/>
      <c r="BL41" s="207">
        <f>'P4.4 RH_HH Werft'!AW45</f>
        <v>0</v>
      </c>
      <c r="BM41" s="207">
        <f>'P4.4 RH_HH Werft'!AX45</f>
        <v>0</v>
      </c>
      <c r="BN41" s="207">
        <f>'P4.4 RH_HH Werft'!AY45</f>
        <v>0</v>
      </c>
      <c r="BO41" s="207"/>
      <c r="BP41" s="207">
        <f>'P4.4 RH_HH Werft'!AZ45</f>
        <v>0</v>
      </c>
      <c r="BQ41" s="207">
        <f>'P4.4 RH_HH Werft'!BA45</f>
        <v>0</v>
      </c>
      <c r="BR41" s="207">
        <f>'P4.4 RH_HH Werft'!BB45</f>
        <v>0</v>
      </c>
      <c r="BS41" s="207"/>
      <c r="BT41" s="207">
        <f>'P4.4 RH_HH Werft'!BC45</f>
        <v>0</v>
      </c>
      <c r="BU41" s="207">
        <f>'P4.4 RH_HH Werft'!BD45</f>
        <v>0</v>
      </c>
      <c r="BV41" s="207">
        <f>'P4.4 RH_HH Werft'!BE45</f>
        <v>0</v>
      </c>
    </row>
    <row r="42" spans="1:74" ht="14.4">
      <c r="B42" s="173"/>
      <c r="C42" s="173"/>
      <c r="D42" s="207"/>
      <c r="E42" s="207"/>
      <c r="F42" s="207">
        <f>C42*D42</f>
        <v>0</v>
      </c>
      <c r="G42" s="113"/>
      <c r="I42" s="207"/>
      <c r="J42" s="207"/>
      <c r="K42" s="207"/>
      <c r="L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  <c r="BI42" s="207"/>
      <c r="BJ42" s="207"/>
      <c r="BK42" s="207"/>
      <c r="BL42" s="207"/>
      <c r="BM42" s="207"/>
      <c r="BN42" s="207"/>
      <c r="BO42" s="207"/>
      <c r="BP42" s="207"/>
      <c r="BQ42" s="207"/>
      <c r="BR42" s="207"/>
      <c r="BS42" s="207"/>
      <c r="BT42" s="207"/>
      <c r="BU42" s="207"/>
      <c r="BV42" s="207"/>
    </row>
    <row r="43" spans="1:74" ht="14.4" thickBot="1">
      <c r="B43" s="156"/>
      <c r="C43" s="156"/>
      <c r="I43" s="182"/>
    </row>
    <row r="44" spans="1:74" s="114" customFormat="1" ht="15" thickBot="1">
      <c r="A44" s="182"/>
      <c r="B44" s="175" t="s">
        <v>86</v>
      </c>
      <c r="C44" s="176"/>
      <c r="D44" s="177"/>
      <c r="E44" s="177"/>
      <c r="F44" s="208">
        <f>SUM(F38:F42)</f>
        <v>0</v>
      </c>
      <c r="G44" s="210"/>
      <c r="H44" s="182"/>
      <c r="I44" s="209">
        <f t="shared" ref="I44:L44" si="16">SUM(I38:I42)</f>
        <v>0</v>
      </c>
      <c r="J44" s="209">
        <f t="shared" si="16"/>
        <v>0</v>
      </c>
      <c r="K44" s="209">
        <f t="shared" si="16"/>
        <v>0</v>
      </c>
      <c r="L44" s="209">
        <f t="shared" si="16"/>
        <v>0</v>
      </c>
      <c r="M44" s="182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>
        <f t="shared" ref="X44:BF44" si="17">SUM(X38:X42)</f>
        <v>0</v>
      </c>
      <c r="Y44" s="209">
        <f t="shared" si="17"/>
        <v>0</v>
      </c>
      <c r="Z44" s="209">
        <f t="shared" si="17"/>
        <v>0</v>
      </c>
      <c r="AA44" s="209"/>
      <c r="AB44" s="209">
        <f t="shared" si="17"/>
        <v>0</v>
      </c>
      <c r="AC44" s="209">
        <f t="shared" si="17"/>
        <v>0</v>
      </c>
      <c r="AD44" s="209">
        <f t="shared" si="17"/>
        <v>0</v>
      </c>
      <c r="AE44" s="209"/>
      <c r="AF44" s="209">
        <f t="shared" si="17"/>
        <v>0</v>
      </c>
      <c r="AG44" s="209">
        <f t="shared" si="17"/>
        <v>0</v>
      </c>
      <c r="AH44" s="209">
        <f t="shared" si="17"/>
        <v>0</v>
      </c>
      <c r="AI44" s="209"/>
      <c r="AJ44" s="209">
        <f t="shared" si="17"/>
        <v>0</v>
      </c>
      <c r="AK44" s="209">
        <f t="shared" si="17"/>
        <v>0</v>
      </c>
      <c r="AL44" s="209">
        <f t="shared" si="17"/>
        <v>0</v>
      </c>
      <c r="AM44" s="209"/>
      <c r="AN44" s="209">
        <f t="shared" si="17"/>
        <v>0</v>
      </c>
      <c r="AO44" s="209">
        <f t="shared" si="17"/>
        <v>0</v>
      </c>
      <c r="AP44" s="209">
        <f t="shared" si="17"/>
        <v>0</v>
      </c>
      <c r="AQ44" s="209"/>
      <c r="AR44" s="209">
        <f t="shared" si="17"/>
        <v>0</v>
      </c>
      <c r="AS44" s="209">
        <f t="shared" si="17"/>
        <v>0</v>
      </c>
      <c r="AT44" s="209">
        <f t="shared" si="17"/>
        <v>0</v>
      </c>
      <c r="AU44" s="209"/>
      <c r="AV44" s="209">
        <f t="shared" si="17"/>
        <v>0</v>
      </c>
      <c r="AW44" s="209">
        <f t="shared" si="17"/>
        <v>0</v>
      </c>
      <c r="AX44" s="209">
        <f t="shared" si="17"/>
        <v>0</v>
      </c>
      <c r="AY44" s="209"/>
      <c r="AZ44" s="209">
        <f t="shared" si="17"/>
        <v>0</v>
      </c>
      <c r="BA44" s="209">
        <f t="shared" si="17"/>
        <v>0</v>
      </c>
      <c r="BB44" s="209">
        <f t="shared" si="17"/>
        <v>0</v>
      </c>
      <c r="BC44" s="209"/>
      <c r="BD44" s="209">
        <f t="shared" si="17"/>
        <v>0</v>
      </c>
      <c r="BE44" s="209">
        <f t="shared" si="17"/>
        <v>0</v>
      </c>
      <c r="BF44" s="209">
        <f t="shared" si="17"/>
        <v>0</v>
      </c>
      <c r="BG44" s="209"/>
      <c r="BH44" s="209">
        <f t="shared" ref="BH44:BV44" si="18">SUM(BH38:BH42)</f>
        <v>0</v>
      </c>
      <c r="BI44" s="209">
        <f t="shared" si="18"/>
        <v>0</v>
      </c>
      <c r="BJ44" s="209">
        <f t="shared" si="18"/>
        <v>0</v>
      </c>
      <c r="BK44" s="209"/>
      <c r="BL44" s="209">
        <f t="shared" si="18"/>
        <v>0</v>
      </c>
      <c r="BM44" s="209">
        <f t="shared" si="18"/>
        <v>0</v>
      </c>
      <c r="BN44" s="209">
        <f t="shared" si="18"/>
        <v>0</v>
      </c>
      <c r="BO44" s="209"/>
      <c r="BP44" s="209">
        <f t="shared" si="18"/>
        <v>0</v>
      </c>
      <c r="BQ44" s="209">
        <f t="shared" si="18"/>
        <v>0</v>
      </c>
      <c r="BR44" s="209">
        <f t="shared" si="18"/>
        <v>0</v>
      </c>
      <c r="BS44" s="209"/>
      <c r="BT44" s="209">
        <f t="shared" si="18"/>
        <v>0</v>
      </c>
      <c r="BU44" s="209">
        <f t="shared" si="18"/>
        <v>0</v>
      </c>
      <c r="BV44" s="209">
        <f t="shared" si="18"/>
        <v>0</v>
      </c>
    </row>
    <row r="45" spans="1:74" ht="14.4">
      <c r="B45" s="168"/>
      <c r="C45" s="168"/>
      <c r="D45" s="170"/>
      <c r="E45" s="170"/>
      <c r="F45" s="210"/>
      <c r="G45" s="210"/>
      <c r="I45" s="210"/>
      <c r="J45" s="210"/>
      <c r="K45" s="210"/>
      <c r="L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  <c r="BI45" s="210"/>
      <c r="BJ45" s="210"/>
      <c r="BK45" s="210"/>
      <c r="BL45" s="210"/>
      <c r="BM45" s="210"/>
      <c r="BN45" s="210"/>
      <c r="BO45" s="210"/>
      <c r="BP45" s="210"/>
      <c r="BQ45" s="210"/>
      <c r="BR45" s="210"/>
      <c r="BS45" s="210"/>
      <c r="BT45" s="210"/>
      <c r="BU45" s="210"/>
      <c r="BV45" s="210"/>
    </row>
    <row r="46" spans="1:74" s="156" customFormat="1" ht="14.4" thickBot="1">
      <c r="I46" s="182"/>
    </row>
    <row r="47" spans="1:74" s="156" customFormat="1" ht="15" thickBot="1">
      <c r="B47" s="175" t="s">
        <v>199</v>
      </c>
      <c r="C47" s="219"/>
      <c r="D47" s="219"/>
      <c r="E47" s="219"/>
      <c r="F47" s="220"/>
      <c r="G47" s="388"/>
      <c r="I47" s="226">
        <f>I14-I33-I44</f>
        <v>148000</v>
      </c>
      <c r="J47" s="220">
        <f t="shared" ref="J47:L47" si="19">J14-J33-J44</f>
        <v>210000</v>
      </c>
      <c r="K47" s="220">
        <f t="shared" si="19"/>
        <v>300000</v>
      </c>
      <c r="L47" s="220">
        <f t="shared" si="19"/>
        <v>300000</v>
      </c>
      <c r="N47" s="220">
        <f t="shared" ref="N47:BF47" si="20">N14-N33-N44</f>
        <v>0</v>
      </c>
      <c r="O47" s="220">
        <f t="shared" si="20"/>
        <v>0</v>
      </c>
      <c r="P47" s="220">
        <f t="shared" si="20"/>
        <v>0</v>
      </c>
      <c r="Q47" s="220">
        <f t="shared" si="20"/>
        <v>0</v>
      </c>
      <c r="R47" s="220">
        <f t="shared" si="20"/>
        <v>0</v>
      </c>
      <c r="S47" s="220">
        <f t="shared" si="20"/>
        <v>0</v>
      </c>
      <c r="T47" s="220">
        <f t="shared" si="20"/>
        <v>0</v>
      </c>
      <c r="U47" s="220">
        <f t="shared" si="20"/>
        <v>0</v>
      </c>
      <c r="V47" s="220">
        <f t="shared" si="20"/>
        <v>0</v>
      </c>
      <c r="W47" s="220"/>
      <c r="X47" s="220">
        <f>X14-X33-X44</f>
        <v>0</v>
      </c>
      <c r="Y47" s="220">
        <f t="shared" si="20"/>
        <v>90000</v>
      </c>
      <c r="Z47" s="220">
        <f t="shared" si="20"/>
        <v>58000</v>
      </c>
      <c r="AA47" s="220"/>
      <c r="AB47" s="220">
        <f t="shared" si="20"/>
        <v>132000</v>
      </c>
      <c r="AC47" s="220">
        <f t="shared" si="20"/>
        <v>-160000</v>
      </c>
      <c r="AD47" s="220">
        <f t="shared" si="20"/>
        <v>0</v>
      </c>
      <c r="AE47" s="220"/>
      <c r="AF47" s="220">
        <f t="shared" si="20"/>
        <v>0</v>
      </c>
      <c r="AG47" s="220">
        <f t="shared" si="20"/>
        <v>0</v>
      </c>
      <c r="AH47" s="220">
        <f t="shared" si="20"/>
        <v>0</v>
      </c>
      <c r="AI47" s="220"/>
      <c r="AJ47" s="220">
        <f t="shared" si="20"/>
        <v>0</v>
      </c>
      <c r="AK47" s="220">
        <f t="shared" si="20"/>
        <v>0</v>
      </c>
      <c r="AL47" s="220">
        <f t="shared" si="20"/>
        <v>0</v>
      </c>
      <c r="AM47" s="220"/>
      <c r="AN47" s="220">
        <f t="shared" si="20"/>
        <v>0</v>
      </c>
      <c r="AO47" s="220">
        <f t="shared" si="20"/>
        <v>150000</v>
      </c>
      <c r="AP47" s="220">
        <f t="shared" si="20"/>
        <v>88000</v>
      </c>
      <c r="AQ47" s="220"/>
      <c r="AR47" s="220">
        <f t="shared" si="20"/>
        <v>192000</v>
      </c>
      <c r="AS47" s="220">
        <f t="shared" si="20"/>
        <v>-130000</v>
      </c>
      <c r="AT47" s="220">
        <f t="shared" si="20"/>
        <v>0</v>
      </c>
      <c r="AU47" s="220"/>
      <c r="AV47" s="220">
        <f t="shared" si="20"/>
        <v>0</v>
      </c>
      <c r="AW47" s="220">
        <f t="shared" si="20"/>
        <v>0</v>
      </c>
      <c r="AX47" s="220">
        <f t="shared" si="20"/>
        <v>0</v>
      </c>
      <c r="AY47" s="220"/>
      <c r="AZ47" s="220">
        <f t="shared" si="20"/>
        <v>0</v>
      </c>
      <c r="BA47" s="220">
        <f t="shared" si="20"/>
        <v>0</v>
      </c>
      <c r="BB47" s="220">
        <f t="shared" si="20"/>
        <v>0</v>
      </c>
      <c r="BC47" s="220"/>
      <c r="BD47" s="220">
        <f t="shared" si="20"/>
        <v>0</v>
      </c>
      <c r="BE47" s="220">
        <f t="shared" si="20"/>
        <v>150000</v>
      </c>
      <c r="BF47" s="220">
        <f t="shared" si="20"/>
        <v>88000</v>
      </c>
      <c r="BG47" s="220"/>
      <c r="BH47" s="220">
        <f t="shared" ref="BH47:BV47" si="21">BH14-BH33-BH44</f>
        <v>192000</v>
      </c>
      <c r="BI47" s="220">
        <f t="shared" si="21"/>
        <v>-130000</v>
      </c>
      <c r="BJ47" s="220">
        <f t="shared" si="21"/>
        <v>0</v>
      </c>
      <c r="BK47" s="220"/>
      <c r="BL47" s="220">
        <f t="shared" si="21"/>
        <v>0</v>
      </c>
      <c r="BM47" s="220">
        <f t="shared" si="21"/>
        <v>0</v>
      </c>
      <c r="BN47" s="220">
        <f t="shared" si="21"/>
        <v>0</v>
      </c>
      <c r="BO47" s="220"/>
      <c r="BP47" s="220">
        <f t="shared" si="21"/>
        <v>0</v>
      </c>
      <c r="BQ47" s="220">
        <f t="shared" si="21"/>
        <v>0</v>
      </c>
      <c r="BR47" s="220">
        <f t="shared" si="21"/>
        <v>0</v>
      </c>
      <c r="BS47" s="220"/>
      <c r="BT47" s="220">
        <f t="shared" si="21"/>
        <v>0</v>
      </c>
      <c r="BU47" s="220">
        <f t="shared" si="21"/>
        <v>150000</v>
      </c>
      <c r="BV47" s="220">
        <f t="shared" si="21"/>
        <v>88000</v>
      </c>
    </row>
    <row r="48" spans="1:74" s="156" customFormat="1">
      <c r="F48" s="182"/>
      <c r="G48" s="182"/>
    </row>
    <row r="49" s="156" customFormat="1"/>
    <row r="50" s="156" customFormat="1"/>
    <row r="51" s="156" customFormat="1"/>
    <row r="52" s="156" customFormat="1"/>
    <row r="53" s="156" customFormat="1"/>
    <row r="54" s="156" customFormat="1"/>
    <row r="55" s="156" customFormat="1"/>
    <row r="56" s="156" customFormat="1"/>
    <row r="57" s="156" customFormat="1"/>
    <row r="58" s="156" customFormat="1"/>
    <row r="59" s="156" customFormat="1"/>
    <row r="60" s="156" customFormat="1"/>
    <row r="61" s="156" customFormat="1"/>
    <row r="62" s="156" customFormat="1"/>
    <row r="63" s="156" customFormat="1"/>
    <row r="64" s="156" customFormat="1"/>
    <row r="65" s="156" customFormat="1"/>
    <row r="66" s="156" customFormat="1"/>
    <row r="67" s="156" customFormat="1"/>
    <row r="68" s="156" customFormat="1"/>
    <row r="69" s="156" customFormat="1"/>
    <row r="70" s="156" customFormat="1"/>
    <row r="71" s="156" customFormat="1"/>
    <row r="72" s="156" customFormat="1"/>
    <row r="73" s="156" customFormat="1"/>
    <row r="74" s="156" customFormat="1"/>
    <row r="75" s="156" customFormat="1"/>
    <row r="76" s="156" customFormat="1"/>
    <row r="77" s="156" customFormat="1"/>
    <row r="78" s="156" customFormat="1"/>
    <row r="79" s="156" customFormat="1"/>
    <row r="80" s="156" customFormat="1"/>
    <row r="81" s="156" customFormat="1"/>
    <row r="82" s="156" customFormat="1"/>
    <row r="83" s="156" customFormat="1"/>
    <row r="84" s="156" customFormat="1"/>
    <row r="85" s="156" customFormat="1"/>
    <row r="86" s="156" customFormat="1"/>
    <row r="87" s="156" customFormat="1"/>
    <row r="88" s="156" customFormat="1"/>
    <row r="89" s="156" customFormat="1"/>
    <row r="90" s="156" customFormat="1"/>
    <row r="91" s="156" customFormat="1"/>
    <row r="92" s="156" customFormat="1"/>
    <row r="93" s="156" customFormat="1"/>
    <row r="94" s="156" customFormat="1"/>
    <row r="95" s="156" customFormat="1"/>
    <row r="96" s="156" customFormat="1"/>
    <row r="97" s="156" customFormat="1"/>
    <row r="98" s="156" customFormat="1"/>
    <row r="99" s="156" customFormat="1"/>
    <row r="100" s="156" customFormat="1"/>
    <row r="101" s="156" customFormat="1"/>
    <row r="102" s="156" customFormat="1"/>
    <row r="103" s="156" customFormat="1"/>
    <row r="104" s="156" customFormat="1"/>
    <row r="105" s="156" customFormat="1"/>
    <row r="106" s="156" customFormat="1"/>
    <row r="107" s="156" customFormat="1"/>
    <row r="108" s="156" customFormat="1"/>
    <row r="109" s="156" customFormat="1"/>
    <row r="110" s="156" customFormat="1"/>
    <row r="111" s="156" customFormat="1"/>
    <row r="112" s="156" customFormat="1"/>
    <row r="113" s="156" customFormat="1"/>
    <row r="114" s="156" customFormat="1"/>
    <row r="115" s="156" customFormat="1"/>
  </sheetData>
  <conditionalFormatting sqref="D8:G12">
    <cfRule type="cellIs" dxfId="145" priority="26" operator="equal">
      <formula>0</formula>
    </cfRule>
  </conditionalFormatting>
  <conditionalFormatting sqref="D19:G32">
    <cfRule type="cellIs" dxfId="144" priority="25" operator="equal">
      <formula>0</formula>
    </cfRule>
  </conditionalFormatting>
  <conditionalFormatting sqref="D38:G42">
    <cfRule type="cellIs" dxfId="143" priority="9" operator="equal">
      <formula>0</formula>
    </cfRule>
  </conditionalFormatting>
  <conditionalFormatting sqref="F14:G14">
    <cfRule type="cellIs" dxfId="142" priority="39" operator="equal">
      <formula>0</formula>
    </cfRule>
  </conditionalFormatting>
  <conditionalFormatting sqref="F33:G34">
    <cfRule type="cellIs" dxfId="141" priority="38" operator="equal">
      <formula>0</formula>
    </cfRule>
  </conditionalFormatting>
  <conditionalFormatting sqref="F44:G45">
    <cfRule type="cellIs" dxfId="140" priority="11" operator="equal">
      <formula>0</formula>
    </cfRule>
  </conditionalFormatting>
  <conditionalFormatting sqref="F47:G47 N47:BV47">
    <cfRule type="cellIs" dxfId="139" priority="24" operator="greaterThan">
      <formula>0</formula>
    </cfRule>
  </conditionalFormatting>
  <conditionalFormatting sqref="I8:L12">
    <cfRule type="cellIs" dxfId="138" priority="33" operator="equal">
      <formula>0</formula>
    </cfRule>
  </conditionalFormatting>
  <conditionalFormatting sqref="I14:L14">
    <cfRule type="cellIs" dxfId="137" priority="31" operator="equal">
      <formula>0</formula>
    </cfRule>
  </conditionalFormatting>
  <conditionalFormatting sqref="I19:L34">
    <cfRule type="cellIs" dxfId="136" priority="2" operator="equal">
      <formula>0</formula>
    </cfRule>
  </conditionalFormatting>
  <conditionalFormatting sqref="I38:L42">
    <cfRule type="cellIs" dxfId="135" priority="7" operator="equal">
      <formula>0</formula>
    </cfRule>
  </conditionalFormatting>
  <conditionalFormatting sqref="I44:L45">
    <cfRule type="cellIs" dxfId="134" priority="10" operator="equal">
      <formula>0</formula>
    </cfRule>
  </conditionalFormatting>
  <conditionalFormatting sqref="I47:L47">
    <cfRule type="cellIs" dxfId="133" priority="14" operator="greaterThan">
      <formula>0</formula>
    </cfRule>
  </conditionalFormatting>
  <conditionalFormatting sqref="N19:BG34">
    <cfRule type="cellIs" dxfId="132" priority="17" operator="equal">
      <formula>0</formula>
    </cfRule>
  </conditionalFormatting>
  <conditionalFormatting sqref="N8:BV12">
    <cfRule type="cellIs" dxfId="131" priority="6" operator="equal">
      <formula>0</formula>
    </cfRule>
  </conditionalFormatting>
  <conditionalFormatting sqref="N14:BV14">
    <cfRule type="cellIs" dxfId="130" priority="42" operator="equal">
      <formula>0</formula>
    </cfRule>
  </conditionalFormatting>
  <conditionalFormatting sqref="N38:BV42">
    <cfRule type="cellIs" dxfId="129" priority="3" operator="equal">
      <formula>0</formula>
    </cfRule>
  </conditionalFormatting>
  <conditionalFormatting sqref="N44:BV45">
    <cfRule type="cellIs" dxfId="128" priority="4" operator="equal">
      <formula>0</formula>
    </cfRule>
  </conditionalFormatting>
  <conditionalFormatting sqref="BH19:BV33">
    <cfRule type="cellIs" dxfId="127" priority="1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48ABA-0E28-4244-81FC-A710AA728452}">
  <sheetPr>
    <tabColor theme="5"/>
  </sheetPr>
  <dimension ref="A2:CK77"/>
  <sheetViews>
    <sheetView workbookViewId="0">
      <selection activeCell="B3" sqref="B3"/>
    </sheetView>
  </sheetViews>
  <sheetFormatPr baseColWidth="10" defaultColWidth="11.44140625" defaultRowHeight="13.8"/>
  <cols>
    <col min="1" max="1" width="4" style="156" customWidth="1"/>
    <col min="2" max="2" width="48.77734375" style="156" bestFit="1" customWidth="1"/>
    <col min="3" max="3" width="24.5546875" style="156" customWidth="1"/>
    <col min="4" max="4" width="38.44140625" style="156" customWidth="1"/>
    <col min="5" max="5" width="3" style="156" customWidth="1"/>
    <col min="6" max="8" width="28.44140625" style="156" customWidth="1"/>
    <col min="9" max="9" width="19.21875" style="156" customWidth="1"/>
    <col min="10" max="10" width="2.5546875" style="156" customWidth="1"/>
    <col min="11" max="19" width="0" style="156" hidden="1" customWidth="1"/>
    <col min="20" max="20" width="11.44140625" style="156"/>
    <col min="21" max="23" width="11" style="156"/>
    <col min="24" max="24" width="11.44140625" style="156"/>
    <col min="25" max="27" width="11" style="156"/>
    <col min="28" max="28" width="11.44140625" style="156"/>
    <col min="29" max="31" width="11" style="156"/>
    <col min="32" max="32" width="11.44140625" style="156"/>
    <col min="33" max="35" width="11" style="156"/>
    <col min="36" max="36" width="11.44140625" style="156"/>
    <col min="37" max="39" width="11" style="156"/>
    <col min="40" max="40" width="11.44140625" style="156"/>
    <col min="57" max="84" width="11.44140625" style="156"/>
  </cols>
  <sheetData>
    <row r="2" spans="2:71" ht="21">
      <c r="B2" s="197" t="s">
        <v>454</v>
      </c>
      <c r="C2" s="198"/>
      <c r="D2" s="198"/>
      <c r="E2" s="198"/>
      <c r="F2" s="198"/>
      <c r="G2" s="198"/>
      <c r="H2" s="198"/>
      <c r="I2" s="198"/>
    </row>
    <row r="3" spans="2:71" s="156" customFormat="1" ht="21">
      <c r="B3" s="195"/>
    </row>
    <row r="4" spans="2:71" s="156" customFormat="1" ht="14.4">
      <c r="B4" s="272" t="s">
        <v>173</v>
      </c>
      <c r="C4" s="272"/>
      <c r="D4" s="272"/>
      <c r="E4" s="167"/>
      <c r="F4" s="171" t="s">
        <v>174</v>
      </c>
      <c r="G4" s="172"/>
      <c r="H4" s="172"/>
      <c r="I4" s="172"/>
      <c r="K4" s="244" t="s">
        <v>13</v>
      </c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  <c r="BH4" s="240"/>
      <c r="BI4" s="240"/>
      <c r="BJ4" s="240"/>
      <c r="BK4" s="240"/>
      <c r="BL4" s="240"/>
      <c r="BM4" s="240"/>
      <c r="BN4" s="240"/>
      <c r="BO4" s="240"/>
      <c r="BP4" s="240"/>
      <c r="BQ4" s="240"/>
      <c r="BR4" s="240"/>
      <c r="BS4" s="240"/>
    </row>
    <row r="5" spans="2:71" s="156" customFormat="1">
      <c r="D5" s="182"/>
      <c r="E5" s="182"/>
      <c r="F5" s="182"/>
    </row>
    <row r="6" spans="2:71" s="156" customFormat="1" ht="14.4">
      <c r="B6" s="178" t="s">
        <v>214</v>
      </c>
      <c r="C6" s="179" t="s">
        <v>215</v>
      </c>
      <c r="D6" s="179" t="s">
        <v>216</v>
      </c>
      <c r="E6" s="213"/>
      <c r="F6" s="179">
        <v>2025</v>
      </c>
      <c r="G6" s="179" t="s">
        <v>176</v>
      </c>
      <c r="H6" s="179" t="s">
        <v>177</v>
      </c>
      <c r="I6" s="179" t="s">
        <v>396</v>
      </c>
      <c r="K6" s="236">
        <v>45658</v>
      </c>
      <c r="L6" s="236">
        <v>45689</v>
      </c>
      <c r="M6" s="236">
        <v>45717</v>
      </c>
      <c r="N6" s="236">
        <v>45748</v>
      </c>
      <c r="O6" s="236">
        <v>45778</v>
      </c>
      <c r="P6" s="236">
        <v>45809</v>
      </c>
      <c r="Q6" s="236">
        <v>45839</v>
      </c>
      <c r="R6" s="236">
        <v>45870</v>
      </c>
      <c r="S6" s="236">
        <v>45901</v>
      </c>
      <c r="T6" s="319" t="s">
        <v>418</v>
      </c>
      <c r="U6" s="333">
        <v>45931</v>
      </c>
      <c r="V6" s="333">
        <v>45962</v>
      </c>
      <c r="W6" s="333">
        <v>45992</v>
      </c>
      <c r="X6" s="333" t="s">
        <v>419</v>
      </c>
      <c r="Y6" s="333">
        <v>46023</v>
      </c>
      <c r="Z6" s="333">
        <v>46054</v>
      </c>
      <c r="AA6" s="333">
        <v>46082</v>
      </c>
      <c r="AB6" s="333" t="s">
        <v>420</v>
      </c>
      <c r="AC6" s="333">
        <v>46113</v>
      </c>
      <c r="AD6" s="333">
        <v>46143</v>
      </c>
      <c r="AE6" s="333">
        <v>46174</v>
      </c>
      <c r="AF6" s="333" t="s">
        <v>421</v>
      </c>
      <c r="AG6" s="333">
        <v>46204</v>
      </c>
      <c r="AH6" s="333">
        <v>46235</v>
      </c>
      <c r="AI6" s="333">
        <v>46266</v>
      </c>
      <c r="AJ6" s="333" t="s">
        <v>422</v>
      </c>
      <c r="AK6" s="333">
        <v>46296</v>
      </c>
      <c r="AL6" s="333">
        <v>46327</v>
      </c>
      <c r="AM6" s="333">
        <v>46357</v>
      </c>
      <c r="AN6" s="333" t="s">
        <v>423</v>
      </c>
      <c r="AO6" s="333">
        <v>46388</v>
      </c>
      <c r="AP6" s="333">
        <v>46419</v>
      </c>
      <c r="AQ6" s="333">
        <v>46447</v>
      </c>
      <c r="AR6" s="333" t="s">
        <v>425</v>
      </c>
      <c r="AS6" s="333">
        <v>46478</v>
      </c>
      <c r="AT6" s="333">
        <v>46508</v>
      </c>
      <c r="AU6" s="333">
        <v>46539</v>
      </c>
      <c r="AV6" s="333" t="s">
        <v>424</v>
      </c>
      <c r="AW6" s="333">
        <v>46569</v>
      </c>
      <c r="AX6" s="333">
        <v>46600</v>
      </c>
      <c r="AY6" s="333">
        <v>46631</v>
      </c>
      <c r="AZ6" s="333" t="s">
        <v>426</v>
      </c>
      <c r="BA6" s="333">
        <v>46661</v>
      </c>
      <c r="BB6" s="333">
        <v>46692</v>
      </c>
      <c r="BC6" s="333">
        <v>46722</v>
      </c>
      <c r="BD6" s="333" t="s">
        <v>427</v>
      </c>
      <c r="BE6" s="333">
        <v>46753</v>
      </c>
      <c r="BF6" s="333">
        <v>46784</v>
      </c>
      <c r="BG6" s="333">
        <v>46813</v>
      </c>
      <c r="BH6" s="333" t="s">
        <v>428</v>
      </c>
      <c r="BI6" s="333">
        <v>46844</v>
      </c>
      <c r="BJ6" s="333">
        <v>46874</v>
      </c>
      <c r="BK6" s="333">
        <v>46905</v>
      </c>
      <c r="BL6" s="333" t="s">
        <v>429</v>
      </c>
      <c r="BM6" s="333">
        <v>46935</v>
      </c>
      <c r="BN6" s="333">
        <v>46966</v>
      </c>
      <c r="BO6" s="333">
        <v>46997</v>
      </c>
      <c r="BP6" s="333" t="s">
        <v>430</v>
      </c>
      <c r="BQ6" s="333">
        <v>47027</v>
      </c>
      <c r="BR6" s="333">
        <v>47058</v>
      </c>
      <c r="BS6" s="333">
        <v>47088</v>
      </c>
    </row>
    <row r="7" spans="2:71" s="156" customFormat="1" ht="14.4">
      <c r="B7" s="173" t="str">
        <f>'P4.1 RH_Werk1'!B2</f>
        <v>P4.1 Resilience House 1 Munich Werk1</v>
      </c>
      <c r="C7" s="207">
        <f>'P4.1 RH_Werk1'!G13</f>
        <v>53800</v>
      </c>
      <c r="D7" s="207">
        <f>'P4.1 RH_Werk1'!I13</f>
        <v>645600</v>
      </c>
      <c r="E7" s="225"/>
      <c r="F7" s="207">
        <f>'P4.1 RH_Werk1'!M13</f>
        <v>0</v>
      </c>
      <c r="G7" s="207">
        <f>'P4.1 RH_Werk1'!N13</f>
        <v>127200</v>
      </c>
      <c r="H7" s="207">
        <f>'P4.1 RH_Werk1'!O13</f>
        <v>645600</v>
      </c>
      <c r="I7" s="207">
        <f>'P4.1 RH_Werk1'!P13</f>
        <v>645600</v>
      </c>
      <c r="K7" s="207">
        <f>'P4.1 RH_Werk1'!R13</f>
        <v>0</v>
      </c>
      <c r="L7" s="207"/>
      <c r="M7" s="207"/>
      <c r="N7" s="207"/>
      <c r="O7" s="207"/>
      <c r="P7" s="207"/>
      <c r="Q7" s="207"/>
      <c r="R7" s="207"/>
      <c r="S7" s="207"/>
      <c r="T7" s="207"/>
      <c r="U7" s="207">
        <f>'P4.1 RH_Werk1'!S13</f>
        <v>0</v>
      </c>
      <c r="V7" s="207">
        <f>'P4.1 RH_Werk1'!T13</f>
        <v>0</v>
      </c>
      <c r="W7" s="207">
        <f>'P4.1 RH_Werk1'!U13</f>
        <v>0</v>
      </c>
      <c r="X7" s="207"/>
      <c r="Y7" s="207">
        <f>'P4.1 RH_Werk1'!V13</f>
        <v>10600</v>
      </c>
      <c r="Z7" s="207">
        <f>'P4.1 RH_Werk1'!W13</f>
        <v>10600</v>
      </c>
      <c r="AA7" s="207">
        <f>'P4.1 RH_Werk1'!X13</f>
        <v>10600</v>
      </c>
      <c r="AB7" s="207"/>
      <c r="AC7" s="207">
        <f>'P4.1 RH_Werk1'!Y13</f>
        <v>10600</v>
      </c>
      <c r="AD7" s="207">
        <f>'P4.1 RH_Werk1'!Z13</f>
        <v>10600</v>
      </c>
      <c r="AE7" s="207">
        <f>'P4.1 RH_Werk1'!AA13</f>
        <v>10600</v>
      </c>
      <c r="AF7" s="207"/>
      <c r="AG7" s="207">
        <f>'P4.1 RH_Werk1'!AB13</f>
        <v>10600</v>
      </c>
      <c r="AH7" s="207">
        <f>'P4.1 RH_Werk1'!AC13</f>
        <v>10600</v>
      </c>
      <c r="AI7" s="207">
        <f>'P4.1 RH_Werk1'!AD13</f>
        <v>10600</v>
      </c>
      <c r="AJ7" s="207"/>
      <c r="AK7" s="207">
        <f>'P4.1 RH_Werk1'!AE13</f>
        <v>10600</v>
      </c>
      <c r="AL7" s="207">
        <f>'P4.1 RH_Werk1'!AF13</f>
        <v>10600</v>
      </c>
      <c r="AM7" s="207">
        <f>'P4.1 RH_Werk1'!AG13</f>
        <v>10600</v>
      </c>
      <c r="AN7" s="207"/>
      <c r="AO7" s="207">
        <f>'P4.1 RH_Werk1'!AH13</f>
        <v>53800</v>
      </c>
      <c r="AP7" s="207">
        <f>'P4.1 RH_Werk1'!AI13</f>
        <v>53800</v>
      </c>
      <c r="AQ7" s="207">
        <f>'P4.1 RH_Werk1'!AJ13</f>
        <v>53800</v>
      </c>
      <c r="AR7" s="207"/>
      <c r="AS7" s="207">
        <f>'P4.1 RH_Werk1'!AK13</f>
        <v>53800</v>
      </c>
      <c r="AT7" s="207">
        <f>'P4.1 RH_Werk1'!AL13</f>
        <v>53800</v>
      </c>
      <c r="AU7" s="207">
        <f>'P4.1 RH_Werk1'!AM13</f>
        <v>53800</v>
      </c>
      <c r="AV7" s="207"/>
      <c r="AW7" s="207">
        <f>'P4.1 RH_Werk1'!AN13</f>
        <v>53800</v>
      </c>
      <c r="AX7" s="207">
        <f>'P4.1 RH_Werk1'!AO13</f>
        <v>53800</v>
      </c>
      <c r="AY7" s="207">
        <f>'P4.1 RH_Werk1'!AP13</f>
        <v>53800</v>
      </c>
      <c r="AZ7" s="207"/>
      <c r="BA7" s="207">
        <f>'P4.1 RH_Werk1'!AQ13</f>
        <v>53800</v>
      </c>
      <c r="BB7" s="207">
        <f>'P4.1 RH_Werk1'!AR13</f>
        <v>53800</v>
      </c>
      <c r="BC7" s="207">
        <f>'P4.1 RH_Werk1'!AS13</f>
        <v>53800</v>
      </c>
      <c r="BD7" s="207"/>
      <c r="BE7" s="207">
        <f>'P4.1 RH_Werk1'!AT13</f>
        <v>53800</v>
      </c>
      <c r="BF7" s="207">
        <f>'P4.1 RH_Werk1'!AU13</f>
        <v>53800</v>
      </c>
      <c r="BG7" s="207">
        <f>'P4.1 RH_Werk1'!AV13</f>
        <v>53800</v>
      </c>
      <c r="BH7" s="207"/>
      <c r="BI7" s="207">
        <f>'P4.1 RH_Werk1'!AW13</f>
        <v>53800</v>
      </c>
      <c r="BJ7" s="207">
        <f>'P4.1 RH_Werk1'!AX13</f>
        <v>53800</v>
      </c>
      <c r="BK7" s="207">
        <f>'P4.1 RH_Werk1'!AY13</f>
        <v>53800</v>
      </c>
      <c r="BL7" s="207"/>
      <c r="BM7" s="207">
        <f>'P4.1 RH_Werk1'!AZ13</f>
        <v>53800</v>
      </c>
      <c r="BN7" s="207">
        <f>'P4.1 RH_Werk1'!BA13</f>
        <v>53800</v>
      </c>
      <c r="BO7" s="207">
        <f>'P4.1 RH_Werk1'!BB13</f>
        <v>53800</v>
      </c>
      <c r="BP7" s="207"/>
      <c r="BQ7" s="207">
        <f>'P4.1 RH_Werk1'!BC13</f>
        <v>53800</v>
      </c>
      <c r="BR7" s="207">
        <f>'P4.1 RH_Werk1'!BD13</f>
        <v>53800</v>
      </c>
      <c r="BS7" s="207">
        <f>'P4.1 RH_Werk1'!BE13</f>
        <v>53800</v>
      </c>
    </row>
    <row r="8" spans="2:71" s="156" customFormat="1" ht="14.4">
      <c r="B8" s="173" t="str">
        <f>'P4.2 RH_Erding'!B2</f>
        <v xml:space="preserve">P4.2 Resillience House 2 Erding </v>
      </c>
      <c r="C8" s="207">
        <f>'P4.2 RH_Erding'!G14</f>
        <v>15000</v>
      </c>
      <c r="D8" s="207">
        <f>'P4.2 RH_Erding'!I14</f>
        <v>180000</v>
      </c>
      <c r="E8" s="225"/>
      <c r="F8" s="207">
        <f>'P4.2 RH_Erding'!M14</f>
        <v>0</v>
      </c>
      <c r="G8" s="207">
        <f>'P4.2 RH_Erding'!N14</f>
        <v>90000</v>
      </c>
      <c r="H8" s="207">
        <f>'P4.2 RH_Erding'!O14</f>
        <v>180000</v>
      </c>
      <c r="I8" s="207">
        <f>'P4.2 RH_Erding'!P14</f>
        <v>180000</v>
      </c>
      <c r="K8" s="207">
        <f>'P4.2 RH_Erding'!R14</f>
        <v>0</v>
      </c>
      <c r="L8" s="207"/>
      <c r="M8" s="207"/>
      <c r="N8" s="207"/>
      <c r="O8" s="207"/>
      <c r="P8" s="207"/>
      <c r="Q8" s="207"/>
      <c r="R8" s="207"/>
      <c r="S8" s="207"/>
      <c r="T8" s="207"/>
      <c r="U8" s="207">
        <f>'P4.2 RH_Erding'!S14</f>
        <v>0</v>
      </c>
      <c r="V8" s="207">
        <f>'P4.2 RH_Erding'!T14</f>
        <v>0</v>
      </c>
      <c r="W8" s="207">
        <f>'P4.2 RH_Erding'!U14</f>
        <v>0</v>
      </c>
      <c r="X8" s="207"/>
      <c r="Y8" s="207">
        <f>'P4.2 RH_Erding'!V14</f>
        <v>0</v>
      </c>
      <c r="Z8" s="207">
        <f>'P4.2 RH_Erding'!W14</f>
        <v>0</v>
      </c>
      <c r="AA8" s="207">
        <f>'P4.2 RH_Erding'!X14</f>
        <v>0</v>
      </c>
      <c r="AB8" s="207"/>
      <c r="AC8" s="207">
        <f>'P4.2 RH_Erding'!Y14</f>
        <v>0</v>
      </c>
      <c r="AD8" s="207">
        <f>'P4.2 RH_Erding'!Z14</f>
        <v>0</v>
      </c>
      <c r="AE8" s="207">
        <f>'P4.2 RH_Erding'!AA14</f>
        <v>0</v>
      </c>
      <c r="AF8" s="207"/>
      <c r="AG8" s="207">
        <f>'P4.2 RH_Erding'!AB14</f>
        <v>15000</v>
      </c>
      <c r="AH8" s="207">
        <f>'P4.2 RH_Erding'!AC14</f>
        <v>15000</v>
      </c>
      <c r="AI8" s="207">
        <f>'P4.2 RH_Erding'!AD14</f>
        <v>15000</v>
      </c>
      <c r="AJ8" s="207"/>
      <c r="AK8" s="207">
        <f>'P4.2 RH_Erding'!AE14</f>
        <v>15000</v>
      </c>
      <c r="AL8" s="207">
        <f>'P4.2 RH_Erding'!AF14</f>
        <v>15000</v>
      </c>
      <c r="AM8" s="207">
        <f>'P4.2 RH_Erding'!AG14</f>
        <v>15000</v>
      </c>
      <c r="AN8" s="207"/>
      <c r="AO8" s="207">
        <f>'P4.2 RH_Erding'!AH14</f>
        <v>15000</v>
      </c>
      <c r="AP8" s="207">
        <f>'P4.2 RH_Erding'!AI14</f>
        <v>15000</v>
      </c>
      <c r="AQ8" s="207">
        <f>'P4.2 RH_Erding'!AJ14</f>
        <v>15000</v>
      </c>
      <c r="AR8" s="207"/>
      <c r="AS8" s="207">
        <f>'P4.2 RH_Erding'!AK14</f>
        <v>15000</v>
      </c>
      <c r="AT8" s="207">
        <f>'P4.2 RH_Erding'!AL14</f>
        <v>15000</v>
      </c>
      <c r="AU8" s="207">
        <f>'P4.2 RH_Erding'!AM14</f>
        <v>15000</v>
      </c>
      <c r="AV8" s="207"/>
      <c r="AW8" s="207">
        <f>'P4.2 RH_Erding'!AN14</f>
        <v>15000</v>
      </c>
      <c r="AX8" s="207">
        <f>'P4.2 RH_Erding'!AO14</f>
        <v>15000</v>
      </c>
      <c r="AY8" s="207">
        <f>'P4.2 RH_Erding'!AP14</f>
        <v>15000</v>
      </c>
      <c r="AZ8" s="207"/>
      <c r="BA8" s="207">
        <f>'P4.2 RH_Erding'!AQ14</f>
        <v>15000</v>
      </c>
      <c r="BB8" s="207">
        <f>'P4.2 RH_Erding'!AR14</f>
        <v>15000</v>
      </c>
      <c r="BC8" s="207">
        <f>'P4.2 RH_Erding'!AS14</f>
        <v>15000</v>
      </c>
      <c r="BD8" s="207"/>
      <c r="BE8" s="207">
        <f>'P4.2 RH_Erding'!AT14</f>
        <v>15000</v>
      </c>
      <c r="BF8" s="207">
        <f>'P4.2 RH_Erding'!AU14</f>
        <v>15000</v>
      </c>
      <c r="BG8" s="207">
        <f>'P4.2 RH_Erding'!AV14</f>
        <v>15000</v>
      </c>
      <c r="BH8" s="207"/>
      <c r="BI8" s="207">
        <f>'P4.2 RH_Erding'!AW14</f>
        <v>15000</v>
      </c>
      <c r="BJ8" s="207">
        <f>'P4.2 RH_Erding'!AX14</f>
        <v>15000</v>
      </c>
      <c r="BK8" s="207">
        <f>'P4.2 RH_Erding'!AY14</f>
        <v>15000</v>
      </c>
      <c r="BL8" s="207"/>
      <c r="BM8" s="207">
        <f>'P4.2 RH_Erding'!AZ14</f>
        <v>15000</v>
      </c>
      <c r="BN8" s="207">
        <f>'P4.2 RH_Erding'!BA14</f>
        <v>15000</v>
      </c>
      <c r="BO8" s="207">
        <f>'P4.2 RH_Erding'!BB14</f>
        <v>15000</v>
      </c>
      <c r="BP8" s="207"/>
      <c r="BQ8" s="207">
        <f>'P4.2 RH_Erding'!BC14</f>
        <v>15000</v>
      </c>
      <c r="BR8" s="207">
        <f>'P4.2 RH_Erding'!BD14</f>
        <v>15000</v>
      </c>
      <c r="BS8" s="207">
        <f>'P4.2 RH_Erding'!BE14</f>
        <v>15000</v>
      </c>
    </row>
    <row r="9" spans="2:71" s="156" customFormat="1" ht="14.4">
      <c r="B9" s="173" t="str">
        <f>'P4.3 RH_HH City'!B2</f>
        <v>P4.3 Resilience House 3 (Hamburg/London)</v>
      </c>
      <c r="C9" s="207">
        <f>'P4.3 RH_HH City'!G14</f>
        <v>7200</v>
      </c>
      <c r="D9" s="207">
        <f>'P4.3 RH_HH City'!I14</f>
        <v>86400</v>
      </c>
      <c r="E9" s="225"/>
      <c r="F9" s="207">
        <f>'P4.3 RH_HH City'!M14</f>
        <v>0</v>
      </c>
      <c r="G9" s="207">
        <f>'P4.3 RH_HH City'!N14</f>
        <v>28800</v>
      </c>
      <c r="H9" s="207">
        <f>'P4.3 RH_HH City'!O14</f>
        <v>86400</v>
      </c>
      <c r="I9" s="207">
        <f>'P4.3 RH_HH City'!P14</f>
        <v>86400</v>
      </c>
      <c r="K9" s="207">
        <f>'P4.3 RH_HH City'!R14</f>
        <v>0</v>
      </c>
      <c r="L9" s="207"/>
      <c r="M9" s="207"/>
      <c r="N9" s="207"/>
      <c r="O9" s="207"/>
      <c r="P9" s="207"/>
      <c r="Q9" s="207"/>
      <c r="R9" s="207"/>
      <c r="S9" s="207"/>
      <c r="T9" s="207"/>
      <c r="U9" s="207">
        <f>'P4.3 RH_HH City'!S14</f>
        <v>0</v>
      </c>
      <c r="V9" s="207">
        <f>'P4.3 RH_HH City'!T14</f>
        <v>0</v>
      </c>
      <c r="W9" s="207">
        <f>'P4.3 RH_HH City'!U14</f>
        <v>0</v>
      </c>
      <c r="X9" s="207"/>
      <c r="Y9" s="207">
        <f>'P4.3 RH_HH City'!V14</f>
        <v>0</v>
      </c>
      <c r="Z9" s="207">
        <f>'P4.3 RH_HH City'!W14</f>
        <v>0</v>
      </c>
      <c r="AA9" s="207">
        <f>'P4.3 RH_HH City'!X14</f>
        <v>0</v>
      </c>
      <c r="AB9" s="207"/>
      <c r="AC9" s="207">
        <f>'P4.3 RH_HH City'!Y14</f>
        <v>0</v>
      </c>
      <c r="AD9" s="207">
        <f>'P4.3 RH_HH City'!Z14</f>
        <v>0</v>
      </c>
      <c r="AE9" s="207">
        <f>'P4.3 RH_HH City'!AA14</f>
        <v>0</v>
      </c>
      <c r="AF9" s="207"/>
      <c r="AG9" s="207">
        <f>'P4.3 RH_HH City'!AB14</f>
        <v>0</v>
      </c>
      <c r="AH9" s="207">
        <f>'P4.3 RH_HH City'!AC14</f>
        <v>0</v>
      </c>
      <c r="AI9" s="207">
        <f>'P4.3 RH_HH City'!AD14</f>
        <v>7200</v>
      </c>
      <c r="AJ9" s="207"/>
      <c r="AK9" s="207">
        <f>'P4.3 RH_HH City'!AE14</f>
        <v>7200</v>
      </c>
      <c r="AL9" s="207">
        <f>'P4.3 RH_HH City'!AF14</f>
        <v>7200</v>
      </c>
      <c r="AM9" s="207">
        <f>'P4.3 RH_HH City'!AG14</f>
        <v>7200</v>
      </c>
      <c r="AN9" s="207"/>
      <c r="AO9" s="207">
        <f>'P4.3 RH_HH City'!AH14</f>
        <v>7200</v>
      </c>
      <c r="AP9" s="207">
        <f>'P4.3 RH_HH City'!AI14</f>
        <v>7200</v>
      </c>
      <c r="AQ9" s="207">
        <f>'P4.3 RH_HH City'!AJ14</f>
        <v>7200</v>
      </c>
      <c r="AR9" s="207"/>
      <c r="AS9" s="207">
        <f>'P4.3 RH_HH City'!AK14</f>
        <v>7200</v>
      </c>
      <c r="AT9" s="207">
        <f>'P4.3 RH_HH City'!AL14</f>
        <v>7200</v>
      </c>
      <c r="AU9" s="207">
        <f>'P4.3 RH_HH City'!AM14</f>
        <v>7200</v>
      </c>
      <c r="AV9" s="207"/>
      <c r="AW9" s="207">
        <f>'P4.3 RH_HH City'!AN14</f>
        <v>7200</v>
      </c>
      <c r="AX9" s="207">
        <f>'P4.3 RH_HH City'!AO14</f>
        <v>7200</v>
      </c>
      <c r="AY9" s="207">
        <f>'P4.3 RH_HH City'!AP14</f>
        <v>7200</v>
      </c>
      <c r="AZ9" s="207"/>
      <c r="BA9" s="207">
        <f>'P4.3 RH_HH City'!AQ14</f>
        <v>7200</v>
      </c>
      <c r="BB9" s="207">
        <f>'P4.3 RH_HH City'!AR14</f>
        <v>7200</v>
      </c>
      <c r="BC9" s="207">
        <f>'P4.3 RH_HH City'!AS14</f>
        <v>7200</v>
      </c>
      <c r="BD9" s="207"/>
      <c r="BE9" s="207">
        <f>'P4.3 RH_HH City'!AT14</f>
        <v>7200</v>
      </c>
      <c r="BF9" s="207">
        <f>'P4.3 RH_HH City'!AU14</f>
        <v>7200</v>
      </c>
      <c r="BG9" s="207">
        <f>'P4.3 RH_HH City'!AV14</f>
        <v>7200</v>
      </c>
      <c r="BH9" s="207"/>
      <c r="BI9" s="207">
        <f>'P4.3 RH_HH City'!AW14</f>
        <v>7200</v>
      </c>
      <c r="BJ9" s="207">
        <f>'P4.3 RH_HH City'!AX14</f>
        <v>7200</v>
      </c>
      <c r="BK9" s="207">
        <f>'P4.3 RH_HH City'!AY14</f>
        <v>7200</v>
      </c>
      <c r="BL9" s="207"/>
      <c r="BM9" s="207">
        <f>'P4.3 RH_HH City'!AZ14</f>
        <v>7200</v>
      </c>
      <c r="BN9" s="207">
        <f>'P4.3 RH_HH City'!BA14</f>
        <v>7200</v>
      </c>
      <c r="BO9" s="207">
        <f>'P4.3 RH_HH City'!BB14</f>
        <v>7200</v>
      </c>
      <c r="BP9" s="207"/>
      <c r="BQ9" s="207">
        <f>'P4.3 RH_HH City'!BC14</f>
        <v>7200</v>
      </c>
      <c r="BR9" s="207">
        <f>'P4.3 RH_HH City'!BD14</f>
        <v>7200</v>
      </c>
      <c r="BS9" s="207">
        <f>'P4.3 RH_HH City'!BE14</f>
        <v>7200</v>
      </c>
    </row>
    <row r="10" spans="2:71" s="156" customFormat="1" ht="14.4">
      <c r="B10" s="173" t="str">
        <f>'P4.4 RH_HH Werft'!B2</f>
        <v xml:space="preserve">P4.4 Resilience House Hamburg Werft </v>
      </c>
      <c r="C10" s="207">
        <f>'P4.4 RH_HH Werft'!G14</f>
        <v>0</v>
      </c>
      <c r="D10" s="207">
        <f>'P4.4 RH_HH Werft'!I14</f>
        <v>0</v>
      </c>
      <c r="E10" s="225"/>
      <c r="F10" s="207">
        <f>'P4.4 RH_HH Werft'!M14</f>
        <v>0</v>
      </c>
      <c r="G10" s="207">
        <f>'P4.4 RH_HH Werft'!N14</f>
        <v>0</v>
      </c>
      <c r="H10" s="207">
        <f>'P4.4 RH_HH Werft'!O14</f>
        <v>0</v>
      </c>
      <c r="I10" s="207">
        <f>'P4.4 RH_HH Werft'!P14</f>
        <v>0</v>
      </c>
      <c r="K10" s="207">
        <f>'P4.4 RH_HH Werft'!Q14</f>
        <v>0</v>
      </c>
      <c r="L10" s="207"/>
      <c r="M10" s="207"/>
      <c r="N10" s="207"/>
      <c r="O10" s="207"/>
      <c r="P10" s="207"/>
      <c r="Q10" s="207"/>
      <c r="R10" s="207"/>
      <c r="S10" s="207"/>
      <c r="T10" s="207"/>
      <c r="U10" s="207">
        <f>'P4.4 RH_HH Werft'!R14</f>
        <v>0</v>
      </c>
      <c r="V10" s="207">
        <f>'P4.4 RH_HH Werft'!S14</f>
        <v>0</v>
      </c>
      <c r="W10" s="207">
        <f>'P4.4 RH_HH Werft'!T14</f>
        <v>0</v>
      </c>
      <c r="X10" s="207"/>
      <c r="Y10" s="207">
        <f>'P4.4 RH_HH Werft'!U14</f>
        <v>0</v>
      </c>
      <c r="Z10" s="207">
        <f>'P4.4 RH_HH Werft'!V14</f>
        <v>0</v>
      </c>
      <c r="AA10" s="207">
        <f>'P4.4 RH_HH Werft'!W14</f>
        <v>0</v>
      </c>
      <c r="AB10" s="207"/>
      <c r="AC10" s="207">
        <f>'P4.4 RH_HH Werft'!X14</f>
        <v>0</v>
      </c>
      <c r="AD10" s="207">
        <f>'P4.4 RH_HH Werft'!Y14</f>
        <v>0</v>
      </c>
      <c r="AE10" s="207">
        <f>'P4.4 RH_HH Werft'!Z14</f>
        <v>0</v>
      </c>
      <c r="AF10" s="207"/>
      <c r="AG10" s="207">
        <f>'P4.4 RH_HH Werft'!AA14</f>
        <v>0</v>
      </c>
      <c r="AH10" s="207">
        <f>'P4.4 RH_HH Werft'!AB14</f>
        <v>0</v>
      </c>
      <c r="AI10" s="207">
        <f>'P4.4 RH_HH Werft'!AC14</f>
        <v>0</v>
      </c>
      <c r="AJ10" s="207"/>
      <c r="AK10" s="207">
        <f>'P4.4 RH_HH Werft'!AD14</f>
        <v>0</v>
      </c>
      <c r="AL10" s="207">
        <f>'P4.4 RH_HH Werft'!AE14</f>
        <v>0</v>
      </c>
      <c r="AM10" s="207">
        <f>'P4.4 RH_HH Werft'!AF14</f>
        <v>0</v>
      </c>
      <c r="AN10" s="207"/>
      <c r="AO10" s="207">
        <f>'P4.4 RH_HH Werft'!AG14</f>
        <v>0</v>
      </c>
      <c r="AP10" s="207">
        <f>'P4.4 RH_HH Werft'!AH14</f>
        <v>0</v>
      </c>
      <c r="AQ10" s="207">
        <f>'P4.4 RH_HH Werft'!AI14</f>
        <v>0</v>
      </c>
      <c r="AR10" s="207"/>
      <c r="AS10" s="207">
        <f>'P4.4 RH_HH Werft'!AJ14</f>
        <v>0</v>
      </c>
      <c r="AT10" s="207">
        <f>'P4.4 RH_HH Werft'!AK14</f>
        <v>0</v>
      </c>
      <c r="AU10" s="207">
        <f>'P4.4 RH_HH Werft'!AL14</f>
        <v>0</v>
      </c>
      <c r="AV10" s="207"/>
      <c r="AW10" s="207">
        <f>'P4.4 RH_HH Werft'!AM14</f>
        <v>0</v>
      </c>
      <c r="AX10" s="207">
        <f>'P4.4 RH_HH Werft'!AN14</f>
        <v>0</v>
      </c>
      <c r="AY10" s="207">
        <f>'P4.4 RH_HH Werft'!AO14</f>
        <v>0</v>
      </c>
      <c r="AZ10" s="207"/>
      <c r="BA10" s="207">
        <f>'P4.4 RH_HH Werft'!AP14</f>
        <v>0</v>
      </c>
      <c r="BB10" s="207">
        <f>'P4.4 RH_HH Werft'!AQ14</f>
        <v>0</v>
      </c>
      <c r="BC10" s="207">
        <f>'P4.4 RH_HH Werft'!AR14</f>
        <v>0</v>
      </c>
      <c r="BD10" s="207"/>
      <c r="BE10" s="207">
        <f>'P4.4 RH_HH Werft'!AS14</f>
        <v>0</v>
      </c>
      <c r="BF10" s="207">
        <f>'P4.4 RH_HH Werft'!AT14</f>
        <v>0</v>
      </c>
      <c r="BG10" s="207">
        <f>'P4.4 RH_HH Werft'!AU14</f>
        <v>0</v>
      </c>
      <c r="BH10" s="207"/>
      <c r="BI10" s="207">
        <f>'P4.4 RH_HH Werft'!AV14</f>
        <v>0</v>
      </c>
      <c r="BJ10" s="207">
        <f>'P4.4 RH_HH Werft'!AW14</f>
        <v>0</v>
      </c>
      <c r="BK10" s="207">
        <f>'P4.4 RH_HH Werft'!AX14</f>
        <v>0</v>
      </c>
      <c r="BL10" s="207"/>
      <c r="BM10" s="207">
        <f>'P4.4 RH_HH Werft'!AY14</f>
        <v>0</v>
      </c>
      <c r="BN10" s="207">
        <f>'P4.4 RH_HH Werft'!AZ14</f>
        <v>0</v>
      </c>
      <c r="BO10" s="207">
        <f>'P4.4 RH_HH Werft'!BA14</f>
        <v>0</v>
      </c>
      <c r="BP10" s="207"/>
      <c r="BQ10" s="207">
        <f>'P4.4 RH_HH Werft'!BB14</f>
        <v>0</v>
      </c>
      <c r="BR10" s="207">
        <f>'P4.4 RH_HH Werft'!BC14</f>
        <v>0</v>
      </c>
      <c r="BS10" s="207">
        <f>'P4.4 RH_HH Werft'!BD14</f>
        <v>0</v>
      </c>
    </row>
    <row r="11" spans="2:71" s="156" customFormat="1" ht="14.4" thickBot="1">
      <c r="D11" s="182"/>
      <c r="E11" s="182"/>
      <c r="F11" s="182"/>
    </row>
    <row r="12" spans="2:71" s="156" customFormat="1" ht="15" thickBot="1">
      <c r="B12" s="175" t="s">
        <v>86</v>
      </c>
      <c r="C12" s="217">
        <f>SUM(C7:C10)</f>
        <v>76000</v>
      </c>
      <c r="D12" s="217">
        <f t="shared" ref="D12:I12" si="0">SUM(D7:D10)</f>
        <v>912000</v>
      </c>
      <c r="E12" s="223"/>
      <c r="F12" s="217">
        <f t="shared" si="0"/>
        <v>0</v>
      </c>
      <c r="G12" s="217">
        <f t="shared" si="0"/>
        <v>246000</v>
      </c>
      <c r="H12" s="217">
        <f t="shared" si="0"/>
        <v>912000</v>
      </c>
      <c r="I12" s="217">
        <f t="shared" si="0"/>
        <v>912000</v>
      </c>
      <c r="K12" s="217">
        <f>SUM(K7:K10)</f>
        <v>0</v>
      </c>
      <c r="L12" s="217">
        <f t="shared" ref="L12:S12" si="1">SUM(L7:L10)</f>
        <v>0</v>
      </c>
      <c r="M12" s="217">
        <f t="shared" si="1"/>
        <v>0</v>
      </c>
      <c r="N12" s="217">
        <f t="shared" si="1"/>
        <v>0</v>
      </c>
      <c r="O12" s="217">
        <f t="shared" si="1"/>
        <v>0</v>
      </c>
      <c r="P12" s="217">
        <f t="shared" si="1"/>
        <v>0</v>
      </c>
      <c r="Q12" s="217">
        <f t="shared" si="1"/>
        <v>0</v>
      </c>
      <c r="R12" s="217">
        <f t="shared" si="1"/>
        <v>0</v>
      </c>
      <c r="S12" s="217">
        <f t="shared" si="1"/>
        <v>0</v>
      </c>
      <c r="T12" s="217"/>
      <c r="U12" s="217">
        <f t="shared" ref="U12:BC12" si="2">SUM(U7:U10)</f>
        <v>0</v>
      </c>
      <c r="V12" s="217">
        <f t="shared" si="2"/>
        <v>0</v>
      </c>
      <c r="W12" s="217">
        <f t="shared" si="2"/>
        <v>0</v>
      </c>
      <c r="X12" s="217"/>
      <c r="Y12" s="217">
        <f t="shared" si="2"/>
        <v>10600</v>
      </c>
      <c r="Z12" s="217">
        <f t="shared" si="2"/>
        <v>10600</v>
      </c>
      <c r="AA12" s="217">
        <f t="shared" si="2"/>
        <v>10600</v>
      </c>
      <c r="AB12" s="217"/>
      <c r="AC12" s="217">
        <f t="shared" si="2"/>
        <v>10600</v>
      </c>
      <c r="AD12" s="217">
        <f t="shared" si="2"/>
        <v>10600</v>
      </c>
      <c r="AE12" s="217">
        <f t="shared" si="2"/>
        <v>10600</v>
      </c>
      <c r="AF12" s="217"/>
      <c r="AG12" s="217">
        <f t="shared" si="2"/>
        <v>25600</v>
      </c>
      <c r="AH12" s="217">
        <f t="shared" si="2"/>
        <v>25600</v>
      </c>
      <c r="AI12" s="217">
        <f t="shared" si="2"/>
        <v>32800</v>
      </c>
      <c r="AJ12" s="217"/>
      <c r="AK12" s="217">
        <f t="shared" si="2"/>
        <v>32800</v>
      </c>
      <c r="AL12" s="217">
        <f t="shared" si="2"/>
        <v>32800</v>
      </c>
      <c r="AM12" s="217">
        <f t="shared" si="2"/>
        <v>32800</v>
      </c>
      <c r="AN12" s="217"/>
      <c r="AO12" s="217">
        <f t="shared" si="2"/>
        <v>76000</v>
      </c>
      <c r="AP12" s="217">
        <f t="shared" si="2"/>
        <v>76000</v>
      </c>
      <c r="AQ12" s="217">
        <f t="shared" si="2"/>
        <v>76000</v>
      </c>
      <c r="AR12" s="217"/>
      <c r="AS12" s="217">
        <f t="shared" si="2"/>
        <v>76000</v>
      </c>
      <c r="AT12" s="217">
        <f t="shared" si="2"/>
        <v>76000</v>
      </c>
      <c r="AU12" s="217">
        <f t="shared" si="2"/>
        <v>76000</v>
      </c>
      <c r="AV12" s="217"/>
      <c r="AW12" s="217">
        <f t="shared" si="2"/>
        <v>76000</v>
      </c>
      <c r="AX12" s="217">
        <f t="shared" si="2"/>
        <v>76000</v>
      </c>
      <c r="AY12" s="217">
        <f t="shared" si="2"/>
        <v>76000</v>
      </c>
      <c r="AZ12" s="217"/>
      <c r="BA12" s="217">
        <f t="shared" si="2"/>
        <v>76000</v>
      </c>
      <c r="BB12" s="217">
        <f t="shared" si="2"/>
        <v>76000</v>
      </c>
      <c r="BC12" s="217">
        <f t="shared" si="2"/>
        <v>76000</v>
      </c>
      <c r="BD12" s="217"/>
      <c r="BE12" s="217">
        <f t="shared" ref="BE12:BS12" si="3">SUM(BE7:BE10)</f>
        <v>76000</v>
      </c>
      <c r="BF12" s="217">
        <f t="shared" si="3"/>
        <v>76000</v>
      </c>
      <c r="BG12" s="217">
        <f t="shared" si="3"/>
        <v>76000</v>
      </c>
      <c r="BH12" s="217"/>
      <c r="BI12" s="217">
        <f t="shared" si="3"/>
        <v>76000</v>
      </c>
      <c r="BJ12" s="217">
        <f t="shared" si="3"/>
        <v>76000</v>
      </c>
      <c r="BK12" s="217">
        <f t="shared" si="3"/>
        <v>76000</v>
      </c>
      <c r="BL12" s="217"/>
      <c r="BM12" s="217">
        <f t="shared" si="3"/>
        <v>76000</v>
      </c>
      <c r="BN12" s="217">
        <f t="shared" si="3"/>
        <v>76000</v>
      </c>
      <c r="BO12" s="217">
        <f t="shared" si="3"/>
        <v>76000</v>
      </c>
      <c r="BP12" s="217"/>
      <c r="BQ12" s="217">
        <f t="shared" si="3"/>
        <v>76000</v>
      </c>
      <c r="BR12" s="217">
        <f t="shared" si="3"/>
        <v>76000</v>
      </c>
      <c r="BS12" s="217">
        <f t="shared" si="3"/>
        <v>76000</v>
      </c>
    </row>
    <row r="13" spans="2:71">
      <c r="D13" s="182"/>
      <c r="E13" s="182"/>
      <c r="F13" s="182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Q13"/>
      <c r="BR13"/>
      <c r="BS13"/>
    </row>
    <row r="14" spans="2:71" s="156" customFormat="1" ht="14.4">
      <c r="B14" s="274" t="s">
        <v>14</v>
      </c>
      <c r="C14" s="274"/>
      <c r="D14" s="274"/>
      <c r="E14" s="167"/>
      <c r="F14" s="172"/>
      <c r="G14" s="172"/>
      <c r="H14" s="172"/>
      <c r="I14" s="172"/>
    </row>
    <row r="15" spans="2:71" s="156" customFormat="1">
      <c r="D15" s="182"/>
      <c r="E15" s="182"/>
      <c r="F15" s="182"/>
    </row>
    <row r="16" spans="2:71" ht="14.4">
      <c r="B16" s="178" t="s">
        <v>214</v>
      </c>
      <c r="C16" s="179" t="s">
        <v>215</v>
      </c>
      <c r="D16" s="179" t="s">
        <v>216</v>
      </c>
      <c r="E16" s="213"/>
      <c r="F16" s="179">
        <v>2025</v>
      </c>
      <c r="G16" s="179" t="s">
        <v>176</v>
      </c>
      <c r="H16" s="179" t="s">
        <v>177</v>
      </c>
      <c r="I16" s="179" t="s">
        <v>396</v>
      </c>
      <c r="K16" s="236">
        <v>45658</v>
      </c>
      <c r="L16" s="236">
        <v>45689</v>
      </c>
      <c r="M16" s="236">
        <v>45717</v>
      </c>
      <c r="N16" s="236">
        <v>45748</v>
      </c>
      <c r="O16" s="236">
        <v>45778</v>
      </c>
      <c r="P16" s="236">
        <v>45809</v>
      </c>
      <c r="Q16" s="236">
        <v>45839</v>
      </c>
      <c r="R16" s="236">
        <v>45870</v>
      </c>
      <c r="S16" s="236">
        <v>45901</v>
      </c>
      <c r="T16" s="319" t="s">
        <v>418</v>
      </c>
      <c r="U16" s="333">
        <v>45931</v>
      </c>
      <c r="V16" s="333">
        <v>45962</v>
      </c>
      <c r="W16" s="333">
        <v>45992</v>
      </c>
      <c r="X16" s="333" t="s">
        <v>419</v>
      </c>
      <c r="Y16" s="333">
        <v>46023</v>
      </c>
      <c r="Z16" s="333">
        <v>46054</v>
      </c>
      <c r="AA16" s="333">
        <v>46082</v>
      </c>
      <c r="AB16" s="333" t="s">
        <v>420</v>
      </c>
      <c r="AC16" s="333">
        <v>46113</v>
      </c>
      <c r="AD16" s="333">
        <v>46143</v>
      </c>
      <c r="AE16" s="333">
        <v>46174</v>
      </c>
      <c r="AF16" s="333" t="s">
        <v>421</v>
      </c>
      <c r="AG16" s="333">
        <v>46204</v>
      </c>
      <c r="AH16" s="333">
        <v>46235</v>
      </c>
      <c r="AI16" s="333">
        <v>46266</v>
      </c>
      <c r="AJ16" s="333" t="s">
        <v>422</v>
      </c>
      <c r="AK16" s="333">
        <v>46296</v>
      </c>
      <c r="AL16" s="333">
        <v>46327</v>
      </c>
      <c r="AM16" s="333">
        <v>46357</v>
      </c>
      <c r="AN16" s="333" t="s">
        <v>423</v>
      </c>
      <c r="AO16" s="333">
        <v>46388</v>
      </c>
      <c r="AP16" s="333">
        <v>46419</v>
      </c>
      <c r="AQ16" s="333">
        <v>46447</v>
      </c>
      <c r="AR16" s="333" t="s">
        <v>425</v>
      </c>
      <c r="AS16" s="333">
        <v>46478</v>
      </c>
      <c r="AT16" s="333">
        <v>46508</v>
      </c>
      <c r="AU16" s="333">
        <v>46539</v>
      </c>
      <c r="AV16" s="333" t="s">
        <v>424</v>
      </c>
      <c r="AW16" s="333">
        <v>46569</v>
      </c>
      <c r="AX16" s="333">
        <v>46600</v>
      </c>
      <c r="AY16" s="333">
        <v>46631</v>
      </c>
      <c r="AZ16" s="333" t="s">
        <v>426</v>
      </c>
      <c r="BA16" s="333">
        <v>46661</v>
      </c>
      <c r="BB16" s="333">
        <v>46692</v>
      </c>
      <c r="BC16" s="333">
        <v>46722</v>
      </c>
      <c r="BD16" s="333" t="s">
        <v>427</v>
      </c>
      <c r="BE16" s="333">
        <v>46753</v>
      </c>
      <c r="BF16" s="333">
        <v>46784</v>
      </c>
      <c r="BG16" s="333">
        <v>46813</v>
      </c>
      <c r="BH16" s="333" t="s">
        <v>428</v>
      </c>
      <c r="BI16" s="333">
        <v>46844</v>
      </c>
      <c r="BJ16" s="333">
        <v>46874</v>
      </c>
      <c r="BK16" s="333">
        <v>46905</v>
      </c>
      <c r="BL16" s="333" t="s">
        <v>429</v>
      </c>
      <c r="BM16" s="333">
        <v>46935</v>
      </c>
      <c r="BN16" s="333">
        <v>46966</v>
      </c>
      <c r="BO16" s="333">
        <v>46997</v>
      </c>
      <c r="BP16" s="333" t="s">
        <v>430</v>
      </c>
      <c r="BQ16" s="333">
        <v>47027</v>
      </c>
      <c r="BR16" s="333">
        <v>47058</v>
      </c>
      <c r="BS16" s="333">
        <v>47088</v>
      </c>
    </row>
    <row r="17" spans="2:71" ht="14.4">
      <c r="B17" s="173" t="str">
        <f>B7</f>
        <v>P4.1 Resilience House 1 Munich Werk1</v>
      </c>
      <c r="C17" s="207">
        <f>'P4.1 RH_Werk1'!G21</f>
        <v>33594.75</v>
      </c>
      <c r="D17" s="207">
        <f>'P4.1 RH_Werk1'!I21</f>
        <v>403137</v>
      </c>
      <c r="E17" s="225"/>
      <c r="F17" s="207">
        <f>'P4.1 RH_Werk1'!M21</f>
        <v>0</v>
      </c>
      <c r="G17" s="207">
        <f>'P4.1 RH_Werk1'!N21</f>
        <v>97869</v>
      </c>
      <c r="H17" s="207">
        <f>'P4.1 RH_Werk1'!O21</f>
        <v>403137</v>
      </c>
      <c r="I17" s="207">
        <f>'P4.1 RH_Werk1'!P21</f>
        <v>403137</v>
      </c>
      <c r="K17" s="207">
        <f>'P4.1 RH_Werk1'!R21</f>
        <v>0</v>
      </c>
      <c r="L17" s="207"/>
      <c r="M17" s="207"/>
      <c r="N17" s="207"/>
      <c r="O17" s="207"/>
      <c r="P17" s="207"/>
      <c r="Q17" s="207"/>
      <c r="R17" s="207"/>
      <c r="S17" s="207"/>
      <c r="T17" s="207"/>
      <c r="U17" s="207">
        <f>'P4.1 RH_Werk1'!S21</f>
        <v>0</v>
      </c>
      <c r="V17" s="207">
        <f>'P4.1 RH_Werk1'!T21</f>
        <v>0</v>
      </c>
      <c r="W17" s="207">
        <f>'P4.1 RH_Werk1'!U21</f>
        <v>0</v>
      </c>
      <c r="X17" s="207"/>
      <c r="Y17" s="207">
        <f>'P4.1 RH_Werk1'!V21</f>
        <v>8155.75</v>
      </c>
      <c r="Z17" s="207">
        <f>'P4.1 RH_Werk1'!W21</f>
        <v>8155.75</v>
      </c>
      <c r="AA17" s="207">
        <f>'P4.1 RH_Werk1'!X21</f>
        <v>8155.75</v>
      </c>
      <c r="AB17" s="207"/>
      <c r="AC17" s="207">
        <f>'P4.1 RH_Werk1'!Y21</f>
        <v>8155.75</v>
      </c>
      <c r="AD17" s="207">
        <f>'P4.1 RH_Werk1'!Z21</f>
        <v>8155.75</v>
      </c>
      <c r="AE17" s="207">
        <f>'P4.1 RH_Werk1'!AA21</f>
        <v>8155.75</v>
      </c>
      <c r="AF17" s="207"/>
      <c r="AG17" s="207">
        <f>'P4.1 RH_Werk1'!AB21</f>
        <v>8155.75</v>
      </c>
      <c r="AH17" s="207">
        <f>'P4.1 RH_Werk1'!AC21</f>
        <v>8155.75</v>
      </c>
      <c r="AI17" s="207">
        <f>'P4.1 RH_Werk1'!AD21</f>
        <v>8155.75</v>
      </c>
      <c r="AJ17" s="207"/>
      <c r="AK17" s="207">
        <f>'P4.1 RH_Werk1'!AE21</f>
        <v>8155.75</v>
      </c>
      <c r="AL17" s="207">
        <f>'P4.1 RH_Werk1'!AF21</f>
        <v>8155.75</v>
      </c>
      <c r="AM17" s="207">
        <f>'P4.1 RH_Werk1'!AG21</f>
        <v>8155.75</v>
      </c>
      <c r="AN17" s="207"/>
      <c r="AO17" s="207">
        <f>'P4.1 RH_Werk1'!AH21</f>
        <v>33594.75</v>
      </c>
      <c r="AP17" s="207">
        <f>'P4.1 RH_Werk1'!AI21</f>
        <v>33594.75</v>
      </c>
      <c r="AQ17" s="207">
        <f>'P4.1 RH_Werk1'!AJ21</f>
        <v>33594.75</v>
      </c>
      <c r="AR17" s="207"/>
      <c r="AS17" s="207">
        <f>'P4.1 RH_Werk1'!AK21</f>
        <v>33594.75</v>
      </c>
      <c r="AT17" s="207">
        <f>'P4.1 RH_Werk1'!AL21</f>
        <v>33594.75</v>
      </c>
      <c r="AU17" s="207">
        <f>'P4.1 RH_Werk1'!AM21</f>
        <v>33594.75</v>
      </c>
      <c r="AV17" s="207"/>
      <c r="AW17" s="207">
        <f>'P4.1 RH_Werk1'!AN21</f>
        <v>33594.75</v>
      </c>
      <c r="AX17" s="207">
        <f>'P4.1 RH_Werk1'!AO21</f>
        <v>33594.75</v>
      </c>
      <c r="AY17" s="207">
        <f>'P4.1 RH_Werk1'!AP21</f>
        <v>33594.75</v>
      </c>
      <c r="AZ17" s="207"/>
      <c r="BA17" s="207">
        <f>'P4.1 RH_Werk1'!AQ21</f>
        <v>33594.75</v>
      </c>
      <c r="BB17" s="207">
        <f>'P4.1 RH_Werk1'!AR21</f>
        <v>33594.75</v>
      </c>
      <c r="BC17" s="207">
        <f>'P4.1 RH_Werk1'!AS21</f>
        <v>33594.75</v>
      </c>
      <c r="BD17" s="207"/>
      <c r="BE17" s="207">
        <f>'P4.1 RH_Werk1'!AT21</f>
        <v>33594.75</v>
      </c>
      <c r="BF17" s="207">
        <f>'P4.1 RH_Werk1'!AU21</f>
        <v>33594.75</v>
      </c>
      <c r="BG17" s="207">
        <f>'P4.1 RH_Werk1'!AV21</f>
        <v>33594.75</v>
      </c>
      <c r="BH17" s="207"/>
      <c r="BI17" s="207">
        <f>'P4.1 RH_Werk1'!AW21</f>
        <v>33594.75</v>
      </c>
      <c r="BJ17" s="207">
        <f>'P4.1 RH_Werk1'!AX21</f>
        <v>33594.75</v>
      </c>
      <c r="BK17" s="207">
        <f>'P4.1 RH_Werk1'!AY21</f>
        <v>33594.75</v>
      </c>
      <c r="BL17" s="207"/>
      <c r="BM17" s="207">
        <f>'P4.1 RH_Werk1'!AZ21</f>
        <v>33594.75</v>
      </c>
      <c r="BN17" s="207">
        <f>'P4.1 RH_Werk1'!BA21</f>
        <v>33594.75</v>
      </c>
      <c r="BO17" s="207">
        <f>'P4.1 RH_Werk1'!BB21</f>
        <v>33594.75</v>
      </c>
      <c r="BP17" s="207"/>
      <c r="BQ17" s="207">
        <f>'P4.1 RH_Werk1'!BC21</f>
        <v>33594.75</v>
      </c>
      <c r="BR17" s="207">
        <f>'P4.1 RH_Werk1'!BD21</f>
        <v>33594.75</v>
      </c>
      <c r="BS17" s="207">
        <f>'P4.1 RH_Werk1'!BE21</f>
        <v>33594.75</v>
      </c>
    </row>
    <row r="18" spans="2:71" ht="14.4">
      <c r="B18" s="173" t="str">
        <f>B8</f>
        <v xml:space="preserve">P4.2 Resillience House 2 Erding </v>
      </c>
      <c r="C18" s="207">
        <f>'P4.2 RH_Erding'!G23</f>
        <v>15000</v>
      </c>
      <c r="D18" s="207">
        <f>'P4.2 RH_Erding'!I23</f>
        <v>180000</v>
      </c>
      <c r="E18" s="225"/>
      <c r="F18" s="207">
        <f>'P4.2 RH_Erding'!M23</f>
        <v>0</v>
      </c>
      <c r="G18" s="207">
        <f>'P4.2 RH_Erding'!N23</f>
        <v>90000</v>
      </c>
      <c r="H18" s="207">
        <f>'P4.2 RH_Erding'!O23</f>
        <v>180000</v>
      </c>
      <c r="I18" s="207">
        <f>'P4.2 RH_Erding'!P23</f>
        <v>180000</v>
      </c>
      <c r="K18" s="207">
        <f>'P4.2 RH_Erding'!R23</f>
        <v>0</v>
      </c>
      <c r="L18" s="207"/>
      <c r="M18" s="207"/>
      <c r="N18" s="207"/>
      <c r="O18" s="207"/>
      <c r="P18" s="207"/>
      <c r="Q18" s="207"/>
      <c r="R18" s="207"/>
      <c r="S18" s="207"/>
      <c r="T18" s="207"/>
      <c r="U18" s="207">
        <f>'P4.2 RH_Erding'!S23</f>
        <v>0</v>
      </c>
      <c r="V18" s="207">
        <f>'P4.2 RH_Erding'!T23</f>
        <v>0</v>
      </c>
      <c r="W18" s="207">
        <f>'P4.2 RH_Erding'!U23</f>
        <v>0</v>
      </c>
      <c r="X18" s="207"/>
      <c r="Y18" s="207">
        <f>'P4.2 RH_Erding'!V23</f>
        <v>0</v>
      </c>
      <c r="Z18" s="207">
        <f>'P4.2 RH_Erding'!W23</f>
        <v>0</v>
      </c>
      <c r="AA18" s="207">
        <f>'P4.2 RH_Erding'!X23</f>
        <v>0</v>
      </c>
      <c r="AB18" s="207"/>
      <c r="AC18" s="207">
        <f>'P4.2 RH_Erding'!Y23</f>
        <v>0</v>
      </c>
      <c r="AD18" s="207">
        <f>'P4.2 RH_Erding'!Z23</f>
        <v>0</v>
      </c>
      <c r="AE18" s="207">
        <f>'P4.2 RH_Erding'!AA23</f>
        <v>0</v>
      </c>
      <c r="AF18" s="207"/>
      <c r="AG18" s="207">
        <f>'P4.2 RH_Erding'!AB23</f>
        <v>15000</v>
      </c>
      <c r="AH18" s="207">
        <f>'P4.2 RH_Erding'!AC23</f>
        <v>15000</v>
      </c>
      <c r="AI18" s="207">
        <f>'P4.2 RH_Erding'!AD23</f>
        <v>15000</v>
      </c>
      <c r="AJ18" s="207"/>
      <c r="AK18" s="207">
        <f>'P4.2 RH_Erding'!AE23</f>
        <v>15000</v>
      </c>
      <c r="AL18" s="207">
        <f>'P4.2 RH_Erding'!AF23</f>
        <v>15000</v>
      </c>
      <c r="AM18" s="207">
        <f>'P4.2 RH_Erding'!AG23</f>
        <v>15000</v>
      </c>
      <c r="AN18" s="207"/>
      <c r="AO18" s="207">
        <f>'P4.2 RH_Erding'!AH23</f>
        <v>15000</v>
      </c>
      <c r="AP18" s="207">
        <f>'P4.2 RH_Erding'!AI23</f>
        <v>15000</v>
      </c>
      <c r="AQ18" s="207">
        <f>'P4.2 RH_Erding'!AJ23</f>
        <v>15000</v>
      </c>
      <c r="AR18" s="207"/>
      <c r="AS18" s="207">
        <f>'P4.2 RH_Erding'!AK23</f>
        <v>15000</v>
      </c>
      <c r="AT18" s="207">
        <f>'P4.2 RH_Erding'!AL23</f>
        <v>15000</v>
      </c>
      <c r="AU18" s="207">
        <f>'P4.2 RH_Erding'!AM23</f>
        <v>15000</v>
      </c>
      <c r="AV18" s="207"/>
      <c r="AW18" s="207">
        <f>'P4.2 RH_Erding'!AN23</f>
        <v>15000</v>
      </c>
      <c r="AX18" s="207">
        <f>'P4.2 RH_Erding'!AO23</f>
        <v>15000</v>
      </c>
      <c r="AY18" s="207">
        <f>'P4.2 RH_Erding'!AP23</f>
        <v>15000</v>
      </c>
      <c r="AZ18" s="207"/>
      <c r="BA18" s="207">
        <f>'P4.2 RH_Erding'!AQ23</f>
        <v>15000</v>
      </c>
      <c r="BB18" s="207">
        <f>'P4.2 RH_Erding'!AR23</f>
        <v>15000</v>
      </c>
      <c r="BC18" s="207">
        <f>'P4.2 RH_Erding'!AS23</f>
        <v>15000</v>
      </c>
      <c r="BD18" s="207"/>
      <c r="BE18" s="207">
        <f>'P4.2 RH_Erding'!AT23</f>
        <v>15000</v>
      </c>
      <c r="BF18" s="207">
        <f>'P4.2 RH_Erding'!AU23</f>
        <v>15000</v>
      </c>
      <c r="BG18" s="207">
        <f>'P4.2 RH_Erding'!AV23</f>
        <v>15000</v>
      </c>
      <c r="BH18" s="207"/>
      <c r="BI18" s="207">
        <f>'P4.2 RH_Erding'!AW23</f>
        <v>15000</v>
      </c>
      <c r="BJ18" s="207">
        <f>'P4.2 RH_Erding'!AX23</f>
        <v>15000</v>
      </c>
      <c r="BK18" s="207">
        <f>'P4.2 RH_Erding'!AY23</f>
        <v>15000</v>
      </c>
      <c r="BL18" s="207"/>
      <c r="BM18" s="207">
        <f>'P4.2 RH_Erding'!AZ23</f>
        <v>15000</v>
      </c>
      <c r="BN18" s="207">
        <f>'P4.2 RH_Erding'!BA23</f>
        <v>15000</v>
      </c>
      <c r="BO18" s="207">
        <f>'P4.2 RH_Erding'!BB23</f>
        <v>15000</v>
      </c>
      <c r="BP18" s="207"/>
      <c r="BQ18" s="207">
        <f>'P4.2 RH_Erding'!BC23</f>
        <v>15000</v>
      </c>
      <c r="BR18" s="207">
        <f>'P4.2 RH_Erding'!BD23</f>
        <v>15000</v>
      </c>
      <c r="BS18" s="207">
        <f>'P4.2 RH_Erding'!BE23</f>
        <v>15000</v>
      </c>
    </row>
    <row r="19" spans="2:71" ht="14.4">
      <c r="B19" s="173" t="str">
        <f>B9</f>
        <v>P4.3 Resilience House 3 (Hamburg/London)</v>
      </c>
      <c r="C19" s="207">
        <f>'P4.3 RH_HH City'!G23</f>
        <v>7500</v>
      </c>
      <c r="D19" s="207">
        <f>'P4.3 RH_HH City'!I23</f>
        <v>90000</v>
      </c>
      <c r="E19" s="225"/>
      <c r="F19" s="207">
        <f>'P4.3 RH_HH City'!M23</f>
        <v>0</v>
      </c>
      <c r="G19" s="207">
        <f>'P4.3 RH_HH City'!N23</f>
        <v>30000</v>
      </c>
      <c r="H19" s="207">
        <f>'P4.3 RH_HH City'!O23</f>
        <v>90000</v>
      </c>
      <c r="I19" s="207">
        <f>'P4.3 RH_HH City'!P23</f>
        <v>90000</v>
      </c>
      <c r="K19" s="207">
        <f>'P4.3 RH_HH City'!R23</f>
        <v>0</v>
      </c>
      <c r="L19" s="207"/>
      <c r="M19" s="207"/>
      <c r="N19" s="207"/>
      <c r="O19" s="207"/>
      <c r="P19" s="207"/>
      <c r="Q19" s="207"/>
      <c r="R19" s="207"/>
      <c r="S19" s="207"/>
      <c r="T19" s="207"/>
      <c r="U19" s="207">
        <f>'P4.3 RH_HH City'!S23</f>
        <v>0</v>
      </c>
      <c r="V19" s="207">
        <f>'P4.3 RH_HH City'!T23</f>
        <v>0</v>
      </c>
      <c r="W19" s="207">
        <f>'P4.3 RH_HH City'!U23</f>
        <v>0</v>
      </c>
      <c r="X19" s="207"/>
      <c r="Y19" s="207">
        <f>'P4.3 RH_HH City'!V23</f>
        <v>0</v>
      </c>
      <c r="Z19" s="207">
        <f>'P4.3 RH_HH City'!W23</f>
        <v>0</v>
      </c>
      <c r="AA19" s="207">
        <f>'P4.3 RH_HH City'!X23</f>
        <v>0</v>
      </c>
      <c r="AB19" s="207"/>
      <c r="AC19" s="207">
        <f>'P4.3 RH_HH City'!Y23</f>
        <v>0</v>
      </c>
      <c r="AD19" s="207">
        <f>'P4.3 RH_HH City'!Z23</f>
        <v>0</v>
      </c>
      <c r="AE19" s="207">
        <f>'P4.3 RH_HH City'!AA23</f>
        <v>0</v>
      </c>
      <c r="AF19" s="207"/>
      <c r="AG19" s="207">
        <f>'P4.3 RH_HH City'!AB23</f>
        <v>0</v>
      </c>
      <c r="AH19" s="207">
        <f>'P4.3 RH_HH City'!AC23</f>
        <v>0</v>
      </c>
      <c r="AI19" s="207">
        <f>'P4.3 RH_HH City'!AD23</f>
        <v>7500</v>
      </c>
      <c r="AJ19" s="207"/>
      <c r="AK19" s="207">
        <f>'P4.3 RH_HH City'!AE23</f>
        <v>7500</v>
      </c>
      <c r="AL19" s="207">
        <f>'P4.3 RH_HH City'!AF23</f>
        <v>7500</v>
      </c>
      <c r="AM19" s="207">
        <f>'P4.3 RH_HH City'!AG23</f>
        <v>7500</v>
      </c>
      <c r="AN19" s="207"/>
      <c r="AO19" s="207">
        <f>'P4.3 RH_HH City'!AH23</f>
        <v>7500</v>
      </c>
      <c r="AP19" s="207">
        <f>'P4.3 RH_HH City'!AI23</f>
        <v>7500</v>
      </c>
      <c r="AQ19" s="207">
        <f>'P4.3 RH_HH City'!AJ23</f>
        <v>7500</v>
      </c>
      <c r="AR19" s="207"/>
      <c r="AS19" s="207">
        <f>'P4.3 RH_HH City'!AK23</f>
        <v>7500</v>
      </c>
      <c r="AT19" s="207">
        <f>'P4.3 RH_HH City'!AL23</f>
        <v>7500</v>
      </c>
      <c r="AU19" s="207">
        <f>'P4.3 RH_HH City'!AM23</f>
        <v>7500</v>
      </c>
      <c r="AV19" s="207"/>
      <c r="AW19" s="207">
        <f>'P4.3 RH_HH City'!AN23</f>
        <v>7500</v>
      </c>
      <c r="AX19" s="207">
        <f>'P4.3 RH_HH City'!AO23</f>
        <v>7500</v>
      </c>
      <c r="AY19" s="207">
        <f>'P4.3 RH_HH City'!AP23</f>
        <v>7500</v>
      </c>
      <c r="AZ19" s="207"/>
      <c r="BA19" s="207">
        <f>'P4.3 RH_HH City'!AQ23</f>
        <v>7500</v>
      </c>
      <c r="BB19" s="207">
        <f>'P4.3 RH_HH City'!AR23</f>
        <v>7500</v>
      </c>
      <c r="BC19" s="207">
        <f>'P4.3 RH_HH City'!AS23</f>
        <v>7500</v>
      </c>
      <c r="BD19" s="207"/>
      <c r="BE19" s="207">
        <f>'P4.3 RH_HH City'!AT23</f>
        <v>7500</v>
      </c>
      <c r="BF19" s="207">
        <f>'P4.3 RH_HH City'!AU23</f>
        <v>7500</v>
      </c>
      <c r="BG19" s="207">
        <f>'P4.3 RH_HH City'!AV23</f>
        <v>7500</v>
      </c>
      <c r="BH19" s="207"/>
      <c r="BI19" s="207">
        <f>'P4.3 RH_HH City'!AW23</f>
        <v>7500</v>
      </c>
      <c r="BJ19" s="207">
        <f>'P4.3 RH_HH City'!AX23</f>
        <v>7500</v>
      </c>
      <c r="BK19" s="207">
        <f>'P4.3 RH_HH City'!AY23</f>
        <v>7500</v>
      </c>
      <c r="BL19" s="207"/>
      <c r="BM19" s="207">
        <f>'P4.3 RH_HH City'!AZ23</f>
        <v>7500</v>
      </c>
      <c r="BN19" s="207">
        <f>'P4.3 RH_HH City'!BA23</f>
        <v>7500</v>
      </c>
      <c r="BO19" s="207">
        <f>'P4.3 RH_HH City'!BB23</f>
        <v>7500</v>
      </c>
      <c r="BP19" s="207"/>
      <c r="BQ19" s="207">
        <f>'P4.3 RH_HH City'!BC23</f>
        <v>7500</v>
      </c>
      <c r="BR19" s="207">
        <f>'P4.3 RH_HH City'!BD23</f>
        <v>7500</v>
      </c>
      <c r="BS19" s="207">
        <f>'P4.3 RH_HH City'!BE23</f>
        <v>7500</v>
      </c>
    </row>
    <row r="20" spans="2:71" ht="14.4">
      <c r="B20" s="173" t="str">
        <f>B10</f>
        <v xml:space="preserve">P4.4 Resilience House Hamburg Werft </v>
      </c>
      <c r="C20" s="207">
        <f>'P4.4 RH_HH Werft'!G23</f>
        <v>20000</v>
      </c>
      <c r="D20" s="207">
        <f>'P4.4 RH_HH Werft'!I23</f>
        <v>240000</v>
      </c>
      <c r="E20" s="225"/>
      <c r="F20" s="207">
        <f>'P4.4 RH_HH Werft'!M23</f>
        <v>0</v>
      </c>
      <c r="G20" s="207">
        <f>'P4.4 RH_HH Werft'!N23</f>
        <v>0</v>
      </c>
      <c r="H20" s="207">
        <f>'P4.4 RH_HH Werft'!O23</f>
        <v>0</v>
      </c>
      <c r="I20" s="207">
        <f>'P4.4 RH_HH Werft'!P23</f>
        <v>0</v>
      </c>
      <c r="K20" s="207">
        <f>'P4.4 RH_HH Werft'!Q23</f>
        <v>0</v>
      </c>
      <c r="L20" s="207"/>
      <c r="M20" s="207"/>
      <c r="N20" s="207"/>
      <c r="O20" s="207"/>
      <c r="P20" s="207"/>
      <c r="Q20" s="207"/>
      <c r="R20" s="207"/>
      <c r="S20" s="207"/>
      <c r="T20" s="207"/>
      <c r="U20" s="207">
        <f>'P4.4 RH_HH Werft'!R23</f>
        <v>0</v>
      </c>
      <c r="V20" s="207">
        <f>'P4.4 RH_HH Werft'!S23</f>
        <v>0</v>
      </c>
      <c r="W20" s="207">
        <f>'P4.4 RH_HH Werft'!T23</f>
        <v>0</v>
      </c>
      <c r="X20" s="207"/>
      <c r="Y20" s="207">
        <f>'P4.4 RH_HH Werft'!U23</f>
        <v>0</v>
      </c>
      <c r="Z20" s="207">
        <f>'P4.4 RH_HH Werft'!V23</f>
        <v>0</v>
      </c>
      <c r="AA20" s="207">
        <f>'P4.4 RH_HH Werft'!W23</f>
        <v>0</v>
      </c>
      <c r="AB20" s="207"/>
      <c r="AC20" s="207">
        <f>'P4.4 RH_HH Werft'!X23</f>
        <v>0</v>
      </c>
      <c r="AD20" s="207">
        <f>'P4.4 RH_HH Werft'!Y23</f>
        <v>0</v>
      </c>
      <c r="AE20" s="207">
        <f>'P4.4 RH_HH Werft'!Z23</f>
        <v>0</v>
      </c>
      <c r="AF20" s="207"/>
      <c r="AG20" s="207">
        <f>'P4.4 RH_HH Werft'!AA23</f>
        <v>0</v>
      </c>
      <c r="AH20" s="207">
        <f>'P4.4 RH_HH Werft'!AB23</f>
        <v>0</v>
      </c>
      <c r="AI20" s="207">
        <f>'P4.4 RH_HH Werft'!AC23</f>
        <v>0</v>
      </c>
      <c r="AJ20" s="207"/>
      <c r="AK20" s="207">
        <f>'P4.4 RH_HH Werft'!AD23</f>
        <v>0</v>
      </c>
      <c r="AL20" s="207">
        <f>'P4.4 RH_HH Werft'!AE23</f>
        <v>0</v>
      </c>
      <c r="AM20" s="207">
        <f>'P4.4 RH_HH Werft'!AF23</f>
        <v>0</v>
      </c>
      <c r="AN20" s="207"/>
      <c r="AO20" s="207">
        <f>'P4.4 RH_HH Werft'!AG23</f>
        <v>0</v>
      </c>
      <c r="AP20" s="207">
        <f>'P4.4 RH_HH Werft'!AH23</f>
        <v>0</v>
      </c>
      <c r="AQ20" s="207">
        <f>'P4.4 RH_HH Werft'!AI23</f>
        <v>0</v>
      </c>
      <c r="AR20" s="207"/>
      <c r="AS20" s="207">
        <f>'P4.4 RH_HH Werft'!AJ23</f>
        <v>0</v>
      </c>
      <c r="AT20" s="207">
        <f>'P4.4 RH_HH Werft'!AK23</f>
        <v>0</v>
      </c>
      <c r="AU20" s="207">
        <f>'P4.4 RH_HH Werft'!AL23</f>
        <v>0</v>
      </c>
      <c r="AV20" s="207"/>
      <c r="AW20" s="207">
        <f>'P4.4 RH_HH Werft'!AM23</f>
        <v>0</v>
      </c>
      <c r="AX20" s="207">
        <f>'P4.4 RH_HH Werft'!AN23</f>
        <v>0</v>
      </c>
      <c r="AY20" s="207">
        <f>'P4.4 RH_HH Werft'!AO23</f>
        <v>0</v>
      </c>
      <c r="AZ20" s="207"/>
      <c r="BA20" s="207">
        <f>'P4.4 RH_HH Werft'!AP23</f>
        <v>0</v>
      </c>
      <c r="BB20" s="207">
        <f>'P4.4 RH_HH Werft'!AQ23</f>
        <v>0</v>
      </c>
      <c r="BC20" s="207">
        <f>'P4.4 RH_HH Werft'!AR23</f>
        <v>0</v>
      </c>
      <c r="BD20" s="207"/>
      <c r="BE20" s="207">
        <f>'P4.4 RH_HH Werft'!AS23</f>
        <v>0</v>
      </c>
      <c r="BF20" s="207">
        <f>'P4.4 RH_HH Werft'!AT23</f>
        <v>0</v>
      </c>
      <c r="BG20" s="207">
        <f>'P4.4 RH_HH Werft'!AU23</f>
        <v>0</v>
      </c>
      <c r="BH20" s="207"/>
      <c r="BI20" s="207">
        <f>'P4.4 RH_HH Werft'!AV23</f>
        <v>0</v>
      </c>
      <c r="BJ20" s="207">
        <f>'P4.4 RH_HH Werft'!AW23</f>
        <v>0</v>
      </c>
      <c r="BK20" s="207">
        <f>'P4.4 RH_HH Werft'!AX23</f>
        <v>0</v>
      </c>
      <c r="BL20" s="207"/>
      <c r="BM20" s="207">
        <f>'P4.4 RH_HH Werft'!AY23</f>
        <v>0</v>
      </c>
      <c r="BN20" s="207">
        <f>'P4.4 RH_HH Werft'!AZ23</f>
        <v>0</v>
      </c>
      <c r="BO20" s="207">
        <f>'P4.4 RH_HH Werft'!BA23</f>
        <v>0</v>
      </c>
      <c r="BP20" s="207"/>
      <c r="BQ20" s="207">
        <f>'P4.4 RH_HH Werft'!BB23</f>
        <v>0</v>
      </c>
      <c r="BR20" s="207">
        <f>'P4.4 RH_HH Werft'!BC23</f>
        <v>0</v>
      </c>
      <c r="BS20" s="207">
        <f>'P4.4 RH_HH Werft'!BD23</f>
        <v>0</v>
      </c>
    </row>
    <row r="21" spans="2:71" ht="14.4" thickBot="1">
      <c r="D21" s="182"/>
      <c r="E21" s="182"/>
      <c r="F21" s="182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</row>
    <row r="22" spans="2:71" ht="15" thickBot="1">
      <c r="B22" s="175" t="s">
        <v>86</v>
      </c>
      <c r="C22" s="217">
        <f>SUM(C17:C20)</f>
        <v>76094.75</v>
      </c>
      <c r="D22" s="217">
        <f t="shared" ref="D22:G22" si="4">SUM(D17:D20)</f>
        <v>913137</v>
      </c>
      <c r="E22" s="223"/>
      <c r="F22" s="217">
        <f t="shared" si="4"/>
        <v>0</v>
      </c>
      <c r="G22" s="217">
        <f t="shared" si="4"/>
        <v>217869</v>
      </c>
      <c r="H22" s="217">
        <f>SUM(H17:H20)</f>
        <v>673137</v>
      </c>
      <c r="I22" s="217">
        <f>SUM(I17:I20)</f>
        <v>673137</v>
      </c>
      <c r="K22" s="217">
        <f>SUM(K17:K20)</f>
        <v>0</v>
      </c>
      <c r="L22" s="217">
        <f t="shared" ref="L22:S22" si="5">SUM(L17:L20)</f>
        <v>0</v>
      </c>
      <c r="M22" s="217">
        <f t="shared" si="5"/>
        <v>0</v>
      </c>
      <c r="N22" s="217">
        <f t="shared" si="5"/>
        <v>0</v>
      </c>
      <c r="O22" s="217">
        <f t="shared" si="5"/>
        <v>0</v>
      </c>
      <c r="P22" s="217">
        <f t="shared" si="5"/>
        <v>0</v>
      </c>
      <c r="Q22" s="217">
        <f t="shared" si="5"/>
        <v>0</v>
      </c>
      <c r="R22" s="217">
        <f t="shared" si="5"/>
        <v>0</v>
      </c>
      <c r="S22" s="217">
        <f t="shared" si="5"/>
        <v>0</v>
      </c>
      <c r="T22" s="217"/>
      <c r="U22" s="217">
        <f t="shared" ref="U22:BC22" si="6">SUM(U17:U20)</f>
        <v>0</v>
      </c>
      <c r="V22" s="217">
        <f t="shared" si="6"/>
        <v>0</v>
      </c>
      <c r="W22" s="217">
        <f t="shared" si="6"/>
        <v>0</v>
      </c>
      <c r="X22" s="217"/>
      <c r="Y22" s="217">
        <f t="shared" si="6"/>
        <v>8155.75</v>
      </c>
      <c r="Z22" s="217">
        <f t="shared" si="6"/>
        <v>8155.75</v>
      </c>
      <c r="AA22" s="217">
        <f t="shared" si="6"/>
        <v>8155.75</v>
      </c>
      <c r="AB22" s="217"/>
      <c r="AC22" s="217">
        <f t="shared" si="6"/>
        <v>8155.75</v>
      </c>
      <c r="AD22" s="217">
        <f t="shared" si="6"/>
        <v>8155.75</v>
      </c>
      <c r="AE22" s="217">
        <f t="shared" si="6"/>
        <v>8155.75</v>
      </c>
      <c r="AF22" s="217"/>
      <c r="AG22" s="217">
        <f t="shared" si="6"/>
        <v>23155.75</v>
      </c>
      <c r="AH22" s="217">
        <f t="shared" si="6"/>
        <v>23155.75</v>
      </c>
      <c r="AI22" s="217">
        <f t="shared" si="6"/>
        <v>30655.75</v>
      </c>
      <c r="AJ22" s="217"/>
      <c r="AK22" s="217">
        <f t="shared" si="6"/>
        <v>30655.75</v>
      </c>
      <c r="AL22" s="217">
        <f t="shared" si="6"/>
        <v>30655.75</v>
      </c>
      <c r="AM22" s="217">
        <f t="shared" si="6"/>
        <v>30655.75</v>
      </c>
      <c r="AN22" s="217"/>
      <c r="AO22" s="217">
        <f t="shared" si="6"/>
        <v>56094.75</v>
      </c>
      <c r="AP22" s="217">
        <f t="shared" si="6"/>
        <v>56094.75</v>
      </c>
      <c r="AQ22" s="217">
        <f t="shared" si="6"/>
        <v>56094.75</v>
      </c>
      <c r="AR22" s="217"/>
      <c r="AS22" s="217">
        <f t="shared" si="6"/>
        <v>56094.75</v>
      </c>
      <c r="AT22" s="217">
        <f t="shared" si="6"/>
        <v>56094.75</v>
      </c>
      <c r="AU22" s="217">
        <f t="shared" si="6"/>
        <v>56094.75</v>
      </c>
      <c r="AV22" s="217"/>
      <c r="AW22" s="217">
        <f t="shared" si="6"/>
        <v>56094.75</v>
      </c>
      <c r="AX22" s="217">
        <f t="shared" si="6"/>
        <v>56094.75</v>
      </c>
      <c r="AY22" s="217">
        <f t="shared" si="6"/>
        <v>56094.75</v>
      </c>
      <c r="AZ22" s="217"/>
      <c r="BA22" s="217">
        <f t="shared" si="6"/>
        <v>56094.75</v>
      </c>
      <c r="BB22" s="217">
        <f t="shared" si="6"/>
        <v>56094.75</v>
      </c>
      <c r="BC22" s="217">
        <f t="shared" si="6"/>
        <v>56094.75</v>
      </c>
      <c r="BD22" s="217"/>
      <c r="BE22" s="217">
        <f t="shared" ref="BE22:BS22" si="7">SUM(BE17:BE20)</f>
        <v>56094.75</v>
      </c>
      <c r="BF22" s="217">
        <f t="shared" si="7"/>
        <v>56094.75</v>
      </c>
      <c r="BG22" s="217">
        <f t="shared" si="7"/>
        <v>56094.75</v>
      </c>
      <c r="BH22" s="217"/>
      <c r="BI22" s="217">
        <f t="shared" si="7"/>
        <v>56094.75</v>
      </c>
      <c r="BJ22" s="217">
        <f t="shared" si="7"/>
        <v>56094.75</v>
      </c>
      <c r="BK22" s="217">
        <f t="shared" si="7"/>
        <v>56094.75</v>
      </c>
      <c r="BL22" s="217"/>
      <c r="BM22" s="217">
        <f t="shared" si="7"/>
        <v>56094.75</v>
      </c>
      <c r="BN22" s="217">
        <f t="shared" si="7"/>
        <v>56094.75</v>
      </c>
      <c r="BO22" s="217">
        <f t="shared" si="7"/>
        <v>56094.75</v>
      </c>
      <c r="BP22" s="217"/>
      <c r="BQ22" s="217">
        <f t="shared" si="7"/>
        <v>56094.75</v>
      </c>
      <c r="BR22" s="217">
        <f t="shared" si="7"/>
        <v>56094.75</v>
      </c>
      <c r="BS22" s="217">
        <f t="shared" si="7"/>
        <v>56094.75</v>
      </c>
    </row>
    <row r="23" spans="2:71">
      <c r="D23" s="182"/>
      <c r="E23" s="182"/>
      <c r="F23" s="182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</row>
    <row r="24" spans="2:71" ht="14.4">
      <c r="B24" s="276" t="s">
        <v>217</v>
      </c>
      <c r="C24" s="276"/>
      <c r="D24" s="276"/>
      <c r="E24" s="167"/>
      <c r="F24" s="172"/>
      <c r="G24" s="172"/>
      <c r="H24" s="172"/>
      <c r="I24" s="172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56"/>
    </row>
    <row r="25" spans="2:71">
      <c r="D25" s="182"/>
      <c r="E25" s="182"/>
      <c r="F25" s="182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</row>
    <row r="26" spans="2:71" ht="14.4">
      <c r="B26" s="178" t="s">
        <v>214</v>
      </c>
      <c r="C26" s="179"/>
      <c r="D26" s="179"/>
      <c r="E26" s="213"/>
      <c r="F26" s="179">
        <v>2025</v>
      </c>
      <c r="G26" s="179" t="s">
        <v>176</v>
      </c>
      <c r="H26" s="179" t="s">
        <v>177</v>
      </c>
      <c r="I26" s="179" t="s">
        <v>396</v>
      </c>
      <c r="K26" s="236">
        <v>45658</v>
      </c>
      <c r="L26" s="236">
        <v>45689</v>
      </c>
      <c r="M26" s="236">
        <v>45717</v>
      </c>
      <c r="N26" s="236">
        <v>45748</v>
      </c>
      <c r="O26" s="236">
        <v>45778</v>
      </c>
      <c r="P26" s="236">
        <v>45809</v>
      </c>
      <c r="Q26" s="236">
        <v>45839</v>
      </c>
      <c r="R26" s="236">
        <v>45870</v>
      </c>
      <c r="S26" s="236">
        <v>45901</v>
      </c>
      <c r="T26" s="319" t="s">
        <v>418</v>
      </c>
      <c r="U26" s="333">
        <v>45931</v>
      </c>
      <c r="V26" s="333">
        <v>45962</v>
      </c>
      <c r="W26" s="333">
        <v>45992</v>
      </c>
      <c r="X26" s="333" t="s">
        <v>419</v>
      </c>
      <c r="Y26" s="333">
        <v>46023</v>
      </c>
      <c r="Z26" s="333">
        <v>46054</v>
      </c>
      <c r="AA26" s="333">
        <v>46082</v>
      </c>
      <c r="AB26" s="333" t="s">
        <v>420</v>
      </c>
      <c r="AC26" s="333">
        <v>46113</v>
      </c>
      <c r="AD26" s="333">
        <v>46143</v>
      </c>
      <c r="AE26" s="333">
        <v>46174</v>
      </c>
      <c r="AF26" s="333" t="s">
        <v>421</v>
      </c>
      <c r="AG26" s="333">
        <v>46204</v>
      </c>
      <c r="AH26" s="333">
        <v>46235</v>
      </c>
      <c r="AI26" s="333">
        <v>46266</v>
      </c>
      <c r="AJ26" s="333" t="s">
        <v>422</v>
      </c>
      <c r="AK26" s="333">
        <v>46296</v>
      </c>
      <c r="AL26" s="333">
        <v>46327</v>
      </c>
      <c r="AM26" s="333">
        <v>46357</v>
      </c>
      <c r="AN26" s="333" t="s">
        <v>423</v>
      </c>
      <c r="AO26" s="333">
        <v>46388</v>
      </c>
      <c r="AP26" s="333">
        <v>46419</v>
      </c>
      <c r="AQ26" s="333">
        <v>46447</v>
      </c>
      <c r="AR26" s="333" t="s">
        <v>425</v>
      </c>
      <c r="AS26" s="333">
        <v>46478</v>
      </c>
      <c r="AT26" s="333">
        <v>46508</v>
      </c>
      <c r="AU26" s="333">
        <v>46539</v>
      </c>
      <c r="AV26" s="333" t="s">
        <v>424</v>
      </c>
      <c r="AW26" s="333">
        <v>46569</v>
      </c>
      <c r="AX26" s="333">
        <v>46600</v>
      </c>
      <c r="AY26" s="333">
        <v>46631</v>
      </c>
      <c r="AZ26" s="333" t="s">
        <v>426</v>
      </c>
      <c r="BA26" s="333">
        <v>46661</v>
      </c>
      <c r="BB26" s="333">
        <v>46692</v>
      </c>
      <c r="BC26" s="333">
        <v>46722</v>
      </c>
      <c r="BD26" s="333" t="s">
        <v>427</v>
      </c>
      <c r="BE26" s="333">
        <v>46753</v>
      </c>
      <c r="BF26" s="333">
        <v>46784</v>
      </c>
      <c r="BG26" s="333">
        <v>46813</v>
      </c>
      <c r="BH26" s="333" t="s">
        <v>428</v>
      </c>
      <c r="BI26" s="333">
        <v>46844</v>
      </c>
      <c r="BJ26" s="333">
        <v>46874</v>
      </c>
      <c r="BK26" s="333">
        <v>46905</v>
      </c>
      <c r="BL26" s="333" t="s">
        <v>429</v>
      </c>
      <c r="BM26" s="333">
        <v>46935</v>
      </c>
      <c r="BN26" s="333">
        <v>46966</v>
      </c>
      <c r="BO26" s="333">
        <v>46997</v>
      </c>
      <c r="BP26" s="333" t="s">
        <v>430</v>
      </c>
      <c r="BQ26" s="333">
        <v>47027</v>
      </c>
      <c r="BR26" s="333">
        <v>47058</v>
      </c>
      <c r="BS26" s="333">
        <v>47088</v>
      </c>
    </row>
    <row r="27" spans="2:71" ht="14.4">
      <c r="B27" s="173" t="str">
        <f>B17</f>
        <v>P4.1 Resilience House 1 Munich Werk1</v>
      </c>
      <c r="C27" s="207">
        <f>'P4.1 RH_Werk1'!G31</f>
        <v>0</v>
      </c>
      <c r="D27" s="207">
        <f>'P4.1 RH_Werk1'!I31</f>
        <v>0</v>
      </c>
      <c r="E27" s="225"/>
      <c r="F27" s="207">
        <f>'P4.1 RH_Werk1'!M29</f>
        <v>0</v>
      </c>
      <c r="G27" s="207">
        <f>'P4.1 RH_Werk1'!N29</f>
        <v>100000</v>
      </c>
      <c r="H27" s="207">
        <f>'P4.1 RH_Werk1'!O29</f>
        <v>100000</v>
      </c>
      <c r="I27" s="207">
        <f>'P4.1 RH_Werk1'!P29</f>
        <v>0</v>
      </c>
      <c r="K27" s="207">
        <f>'P4.1 RH_Werk1'!R29</f>
        <v>0</v>
      </c>
      <c r="L27" s="207"/>
      <c r="M27" s="207"/>
      <c r="N27" s="207"/>
      <c r="O27" s="207"/>
      <c r="P27" s="207"/>
      <c r="Q27" s="207"/>
      <c r="R27" s="207"/>
      <c r="S27" s="207"/>
      <c r="T27" s="207"/>
      <c r="U27" s="207">
        <f>'P4.1 RH_Werk1'!S29</f>
        <v>0</v>
      </c>
      <c r="V27" s="207">
        <f>'P4.1 RH_Werk1'!T29</f>
        <v>0</v>
      </c>
      <c r="W27" s="207">
        <f>'P4.1 RH_Werk1'!U29</f>
        <v>0</v>
      </c>
      <c r="X27" s="207"/>
      <c r="Y27" s="207">
        <f>'P4.1 RH_Werk1'!V29</f>
        <v>100000</v>
      </c>
      <c r="Z27" s="207">
        <f>'P4.1 RH_Werk1'!W29</f>
        <v>0</v>
      </c>
      <c r="AA27" s="207">
        <f>'P4.1 RH_Werk1'!X29</f>
        <v>0</v>
      </c>
      <c r="AB27" s="207"/>
      <c r="AC27" s="207">
        <f>'P4.1 RH_Werk1'!Y29</f>
        <v>0</v>
      </c>
      <c r="AD27" s="207">
        <f>'P4.1 RH_Werk1'!Z29</f>
        <v>0</v>
      </c>
      <c r="AE27" s="207">
        <f>'P4.1 RH_Werk1'!AA29</f>
        <v>0</v>
      </c>
      <c r="AF27" s="207"/>
      <c r="AG27" s="207">
        <f>'P4.1 RH_Werk1'!AB29</f>
        <v>0</v>
      </c>
      <c r="AH27" s="207">
        <f>'P4.1 RH_Werk1'!AC29</f>
        <v>0</v>
      </c>
      <c r="AI27" s="207">
        <f>'P4.1 RH_Werk1'!AD29</f>
        <v>0</v>
      </c>
      <c r="AJ27" s="207"/>
      <c r="AK27" s="207">
        <f>'P4.1 RH_Werk1'!AE29</f>
        <v>0</v>
      </c>
      <c r="AL27" s="207">
        <f>'P4.1 RH_Werk1'!AF29</f>
        <v>0</v>
      </c>
      <c r="AM27" s="207">
        <f>'P4.1 RH_Werk1'!AG29</f>
        <v>0</v>
      </c>
      <c r="AN27" s="207"/>
      <c r="AO27" s="207">
        <f>'P4.1 RH_Werk1'!AH29</f>
        <v>100000</v>
      </c>
      <c r="AP27" s="207">
        <f>'P4.1 RH_Werk1'!AI29</f>
        <v>0</v>
      </c>
      <c r="AQ27" s="207">
        <f>'P4.1 RH_Werk1'!AJ29</f>
        <v>0</v>
      </c>
      <c r="AR27" s="207"/>
      <c r="AS27" s="207">
        <f>'P4.1 RH_Werk1'!AK29</f>
        <v>0</v>
      </c>
      <c r="AT27" s="207">
        <f>'P4.1 RH_Werk1'!AL29</f>
        <v>0</v>
      </c>
      <c r="AU27" s="207">
        <f>'P4.1 RH_Werk1'!AM29</f>
        <v>0</v>
      </c>
      <c r="AV27" s="207"/>
      <c r="AW27" s="207">
        <f>'P4.1 RH_Werk1'!AN29</f>
        <v>0</v>
      </c>
      <c r="AX27" s="207">
        <f>'P4.1 RH_Werk1'!AO29</f>
        <v>0</v>
      </c>
      <c r="AY27" s="207">
        <f>'P4.1 RH_Werk1'!AP29</f>
        <v>0</v>
      </c>
      <c r="AZ27" s="207"/>
      <c r="BA27" s="207">
        <f>'P4.1 RH_Werk1'!AQ29</f>
        <v>0</v>
      </c>
      <c r="BB27" s="207">
        <f>'P4.1 RH_Werk1'!AR29</f>
        <v>0</v>
      </c>
      <c r="BC27" s="207">
        <f>'P4.1 RH_Werk1'!AS29</f>
        <v>0</v>
      </c>
      <c r="BD27" s="207"/>
      <c r="BE27" s="207">
        <f>'P4.1 RH_Werk1'!AT29</f>
        <v>0</v>
      </c>
      <c r="BF27" s="207">
        <f>'P4.1 RH_Werk1'!AU29</f>
        <v>0</v>
      </c>
      <c r="BG27" s="207">
        <f>'P4.1 RH_Werk1'!AV29</f>
        <v>0</v>
      </c>
      <c r="BH27" s="207"/>
      <c r="BI27" s="207">
        <f>'P4.1 RH_Werk1'!AW29</f>
        <v>0</v>
      </c>
      <c r="BJ27" s="207">
        <f>'P4.1 RH_Werk1'!AX29</f>
        <v>0</v>
      </c>
      <c r="BK27" s="207">
        <f>'P4.1 RH_Werk1'!AY29</f>
        <v>0</v>
      </c>
      <c r="BL27" s="207"/>
      <c r="BM27" s="207">
        <f>'P4.1 RH_Werk1'!AZ29</f>
        <v>0</v>
      </c>
      <c r="BN27" s="207">
        <f>'P4.1 RH_Werk1'!BA29</f>
        <v>0</v>
      </c>
      <c r="BO27" s="207">
        <f>'P4.1 RH_Werk1'!BB29</f>
        <v>0</v>
      </c>
      <c r="BP27" s="207"/>
      <c r="BQ27" s="207">
        <f>'P4.1 RH_Werk1'!BC29</f>
        <v>0</v>
      </c>
      <c r="BR27" s="207">
        <f>'P4.1 RH_Werk1'!BD29</f>
        <v>0</v>
      </c>
      <c r="BS27" s="207">
        <f>'P4.1 RH_Werk1'!BE29</f>
        <v>0</v>
      </c>
    </row>
    <row r="28" spans="2:71" ht="14.4">
      <c r="B28" s="173" t="str">
        <f>B18</f>
        <v xml:space="preserve">P4.2 Resillience House 2 Erding </v>
      </c>
      <c r="C28" s="207">
        <f>'P4.2 RH_Erding'!G34</f>
        <v>0</v>
      </c>
      <c r="D28" s="207">
        <f>'P4.2 RH_Erding'!I34</f>
        <v>0</v>
      </c>
      <c r="E28" s="225"/>
      <c r="F28" s="207">
        <f>'P4.2 RH_Erding'!M32</f>
        <v>0</v>
      </c>
      <c r="G28" s="207">
        <f>'P4.2 RH_Erding'!N32</f>
        <v>120000</v>
      </c>
      <c r="H28" s="207">
        <f>'P4.2 RH_Erding'!O32</f>
        <v>0</v>
      </c>
      <c r="I28" s="207">
        <f>'P4.2 RH_Erding'!P32</f>
        <v>0</v>
      </c>
      <c r="K28" s="207">
        <f>'P4.2 RH_Erding'!R32</f>
        <v>0</v>
      </c>
      <c r="L28" s="207"/>
      <c r="M28" s="207"/>
      <c r="N28" s="207"/>
      <c r="O28" s="207"/>
      <c r="P28" s="207"/>
      <c r="Q28" s="207"/>
      <c r="R28" s="207"/>
      <c r="S28" s="207"/>
      <c r="T28" s="207"/>
      <c r="U28" s="207">
        <f>'P4.2 RH_Erding'!S32</f>
        <v>0</v>
      </c>
      <c r="V28" s="207">
        <f>'P4.2 RH_Erding'!T32</f>
        <v>0</v>
      </c>
      <c r="W28" s="207">
        <f>'P4.2 RH_Erding'!U32</f>
        <v>0</v>
      </c>
      <c r="X28" s="207"/>
      <c r="Y28" s="207">
        <f>'P4.2 RH_Erding'!V32</f>
        <v>0</v>
      </c>
      <c r="Z28" s="207">
        <f>'P4.2 RH_Erding'!W32</f>
        <v>0</v>
      </c>
      <c r="AA28" s="207">
        <f>'P4.2 RH_Erding'!X32</f>
        <v>0</v>
      </c>
      <c r="AB28" s="207"/>
      <c r="AC28" s="207">
        <f>'P4.2 RH_Erding'!Y32</f>
        <v>0</v>
      </c>
      <c r="AD28" s="207">
        <f>'P4.2 RH_Erding'!Z32</f>
        <v>0</v>
      </c>
      <c r="AE28" s="207">
        <f>'P4.2 RH_Erding'!AA32</f>
        <v>0</v>
      </c>
      <c r="AF28" s="207"/>
      <c r="AG28" s="207">
        <f>'P4.2 RH_Erding'!AB32</f>
        <v>120000</v>
      </c>
      <c r="AH28" s="207">
        <f>'P4.2 RH_Erding'!AC32</f>
        <v>0</v>
      </c>
      <c r="AI28" s="207">
        <f>'P4.2 RH_Erding'!AD32</f>
        <v>0</v>
      </c>
      <c r="AJ28" s="207"/>
      <c r="AK28" s="207">
        <f>'P4.2 RH_Erding'!AE32</f>
        <v>0</v>
      </c>
      <c r="AL28" s="207">
        <f>'P4.2 RH_Erding'!AF32</f>
        <v>0</v>
      </c>
      <c r="AM28" s="207">
        <f>'P4.2 RH_Erding'!AG32</f>
        <v>0</v>
      </c>
      <c r="AN28" s="207"/>
      <c r="AO28" s="207">
        <f>'P4.2 RH_Erding'!AH32</f>
        <v>0</v>
      </c>
      <c r="AP28" s="207">
        <f>'P4.2 RH_Erding'!AI32</f>
        <v>0</v>
      </c>
      <c r="AQ28" s="207">
        <f>'P4.2 RH_Erding'!AJ32</f>
        <v>0</v>
      </c>
      <c r="AR28" s="207"/>
      <c r="AS28" s="207">
        <f>'P4.2 RH_Erding'!AK32</f>
        <v>0</v>
      </c>
      <c r="AT28" s="207">
        <f>'P4.2 RH_Erding'!AL32</f>
        <v>0</v>
      </c>
      <c r="AU28" s="207">
        <f>'P4.2 RH_Erding'!AM32</f>
        <v>0</v>
      </c>
      <c r="AV28" s="207"/>
      <c r="AW28" s="207">
        <f>'P4.2 RH_Erding'!AN32</f>
        <v>0</v>
      </c>
      <c r="AX28" s="207">
        <f>'P4.2 RH_Erding'!AO32</f>
        <v>0</v>
      </c>
      <c r="AY28" s="207">
        <f>'P4.2 RH_Erding'!AP32</f>
        <v>0</v>
      </c>
      <c r="AZ28" s="207"/>
      <c r="BA28" s="207">
        <f>'P4.2 RH_Erding'!AQ32</f>
        <v>0</v>
      </c>
      <c r="BB28" s="207">
        <f>'P4.2 RH_Erding'!AR32</f>
        <v>0</v>
      </c>
      <c r="BC28" s="207">
        <f>'P4.2 RH_Erding'!AS32</f>
        <v>0</v>
      </c>
      <c r="BD28" s="207"/>
      <c r="BE28" s="207">
        <f>'P4.2 RH_Erding'!AT32</f>
        <v>0</v>
      </c>
      <c r="BF28" s="207">
        <f>'P4.2 RH_Erding'!AU32</f>
        <v>0</v>
      </c>
      <c r="BG28" s="207">
        <f>'P4.2 RH_Erding'!AV32</f>
        <v>0</v>
      </c>
      <c r="BH28" s="207"/>
      <c r="BI28" s="207">
        <f>'P4.2 RH_Erding'!AW32</f>
        <v>0</v>
      </c>
      <c r="BJ28" s="207">
        <f>'P4.2 RH_Erding'!AX32</f>
        <v>0</v>
      </c>
      <c r="BK28" s="207">
        <f>'P4.2 RH_Erding'!AY32</f>
        <v>0</v>
      </c>
      <c r="BL28" s="207"/>
      <c r="BM28" s="207">
        <f>'P4.2 RH_Erding'!AZ32</f>
        <v>0</v>
      </c>
      <c r="BN28" s="207">
        <f>'P4.2 RH_Erding'!BA32</f>
        <v>0</v>
      </c>
      <c r="BO28" s="207">
        <f>'P4.2 RH_Erding'!BB32</f>
        <v>0</v>
      </c>
      <c r="BP28" s="207"/>
      <c r="BQ28" s="207">
        <f>'P4.2 RH_Erding'!BC32</f>
        <v>0</v>
      </c>
      <c r="BR28" s="207">
        <f>'P4.2 RH_Erding'!BD32</f>
        <v>0</v>
      </c>
      <c r="BS28" s="207">
        <f>'P4.2 RH_Erding'!BE32</f>
        <v>0</v>
      </c>
    </row>
    <row r="29" spans="2:71" ht="14.4">
      <c r="B29" s="173" t="str">
        <f>B19</f>
        <v>P4.3 Resilience House 3 (Hamburg/London)</v>
      </c>
      <c r="C29" s="207">
        <f>'P4.3 RH_HH City'!G34</f>
        <v>0</v>
      </c>
      <c r="D29" s="207">
        <f>'P4.3 RH_HH City'!I34</f>
        <v>0</v>
      </c>
      <c r="E29" s="225"/>
      <c r="F29" s="207">
        <f>'P4.3 RH_HH City'!M32</f>
        <v>0</v>
      </c>
      <c r="G29" s="207">
        <f>'P4.3 RH_HH City'!N32</f>
        <v>32000</v>
      </c>
      <c r="H29" s="207">
        <f>'P4.3 RH_HH City'!O32</f>
        <v>0</v>
      </c>
      <c r="I29" s="207">
        <f>'P4.3 RH_HH City'!P32</f>
        <v>0</v>
      </c>
      <c r="K29" s="207">
        <f>'P4.3 RH_HH City'!R32</f>
        <v>0</v>
      </c>
      <c r="L29" s="207"/>
      <c r="M29" s="207"/>
      <c r="N29" s="207"/>
      <c r="O29" s="207"/>
      <c r="P29" s="207"/>
      <c r="Q29" s="207"/>
      <c r="R29" s="207"/>
      <c r="S29" s="207"/>
      <c r="T29" s="207"/>
      <c r="U29" s="207">
        <f>'P4.3 RH_HH City'!S32</f>
        <v>0</v>
      </c>
      <c r="V29" s="207">
        <f>'P4.3 RH_HH City'!T32</f>
        <v>0</v>
      </c>
      <c r="W29" s="207">
        <f>'P4.3 RH_HH City'!U32</f>
        <v>0</v>
      </c>
      <c r="X29" s="207"/>
      <c r="Y29" s="207">
        <f>'P4.3 RH_HH City'!V32</f>
        <v>0</v>
      </c>
      <c r="Z29" s="207">
        <f>'P4.3 RH_HH City'!W32</f>
        <v>0</v>
      </c>
      <c r="AA29" s="207">
        <f>'P4.3 RH_HH City'!X32</f>
        <v>0</v>
      </c>
      <c r="AB29" s="207"/>
      <c r="AC29" s="207">
        <f>'P4.3 RH_HH City'!Y32</f>
        <v>0</v>
      </c>
      <c r="AD29" s="207">
        <f>'P4.3 RH_HH City'!Z32</f>
        <v>0</v>
      </c>
      <c r="AE29" s="207">
        <f>'P4.3 RH_HH City'!AA32</f>
        <v>0</v>
      </c>
      <c r="AF29" s="207"/>
      <c r="AG29" s="207">
        <f>'P4.3 RH_HH City'!AB32</f>
        <v>0</v>
      </c>
      <c r="AH29" s="207">
        <f>'P4.3 RH_HH City'!AC32</f>
        <v>0</v>
      </c>
      <c r="AI29" s="207">
        <f>'P4.3 RH_HH City'!AD32</f>
        <v>32000</v>
      </c>
      <c r="AJ29" s="207"/>
      <c r="AK29" s="207">
        <f>'P4.3 RH_HH City'!AE32</f>
        <v>0</v>
      </c>
      <c r="AL29" s="207">
        <f>'P4.3 RH_HH City'!AF32</f>
        <v>0</v>
      </c>
      <c r="AM29" s="207">
        <f>'P4.3 RH_HH City'!AG32</f>
        <v>0</v>
      </c>
      <c r="AN29" s="207"/>
      <c r="AO29" s="207">
        <f>'P4.3 RH_HH City'!AH32</f>
        <v>0</v>
      </c>
      <c r="AP29" s="207">
        <f>'P4.3 RH_HH City'!AI32</f>
        <v>0</v>
      </c>
      <c r="AQ29" s="207">
        <f>'P4.3 RH_HH City'!AJ32</f>
        <v>0</v>
      </c>
      <c r="AR29" s="207"/>
      <c r="AS29" s="207">
        <f>'P4.3 RH_HH City'!AK32</f>
        <v>0</v>
      </c>
      <c r="AT29" s="207">
        <f>'P4.3 RH_HH City'!AL32</f>
        <v>0</v>
      </c>
      <c r="AU29" s="207">
        <f>'P4.3 RH_HH City'!AM32</f>
        <v>0</v>
      </c>
      <c r="AV29" s="207"/>
      <c r="AW29" s="207">
        <f>'P4.3 RH_HH City'!AN32</f>
        <v>0</v>
      </c>
      <c r="AX29" s="207">
        <f>'P4.3 RH_HH City'!AO32</f>
        <v>0</v>
      </c>
      <c r="AY29" s="207">
        <f>'P4.3 RH_HH City'!AP32</f>
        <v>0</v>
      </c>
      <c r="AZ29" s="207"/>
      <c r="BA29" s="207">
        <f>'P4.3 RH_HH City'!AQ32</f>
        <v>0</v>
      </c>
      <c r="BB29" s="207">
        <f>'P4.3 RH_HH City'!AR32</f>
        <v>0</v>
      </c>
      <c r="BC29" s="207">
        <f>'P4.3 RH_HH City'!AS32</f>
        <v>0</v>
      </c>
      <c r="BD29" s="207"/>
      <c r="BE29" s="207">
        <f>'P4.3 RH_HH City'!AT32</f>
        <v>0</v>
      </c>
      <c r="BF29" s="207">
        <f>'P4.3 RH_HH City'!AU32</f>
        <v>0</v>
      </c>
      <c r="BG29" s="207">
        <f>'P4.3 RH_HH City'!AV32</f>
        <v>0</v>
      </c>
      <c r="BH29" s="207"/>
      <c r="BI29" s="207">
        <f>'P4.3 RH_HH City'!AW32</f>
        <v>0</v>
      </c>
      <c r="BJ29" s="207">
        <f>'P4.3 RH_HH City'!AX32</f>
        <v>0</v>
      </c>
      <c r="BK29" s="207">
        <f>'P4.3 RH_HH City'!AY32</f>
        <v>0</v>
      </c>
      <c r="BL29" s="207"/>
      <c r="BM29" s="207">
        <f>'P4.3 RH_HH City'!AZ32</f>
        <v>0</v>
      </c>
      <c r="BN29" s="207">
        <f>'P4.3 RH_HH City'!BA32</f>
        <v>0</v>
      </c>
      <c r="BO29" s="207">
        <f>'P4.3 RH_HH City'!BB32</f>
        <v>0</v>
      </c>
      <c r="BP29" s="207"/>
      <c r="BQ29" s="207">
        <f>'P4.3 RH_HH City'!BC32</f>
        <v>0</v>
      </c>
      <c r="BR29" s="207">
        <f>'P4.3 RH_HH City'!BD32</f>
        <v>0</v>
      </c>
      <c r="BS29" s="207">
        <f>'P4.3 RH_HH City'!BE32</f>
        <v>0</v>
      </c>
    </row>
    <row r="30" spans="2:71" ht="14.4">
      <c r="B30" s="173" t="str">
        <f>B20</f>
        <v xml:space="preserve">P4.4 Resilience House Hamburg Werft </v>
      </c>
      <c r="C30" s="207">
        <f>'P4.4 RH_HH Werft'!G34</f>
        <v>0</v>
      </c>
      <c r="D30" s="207">
        <f>'P4.4 RH_HH Werft'!I34</f>
        <v>0</v>
      </c>
      <c r="E30" s="225"/>
      <c r="F30" s="207">
        <f>'P4.4 RH_HH Werft'!M32</f>
        <v>0</v>
      </c>
      <c r="G30" s="207">
        <f>'P4.4 RH_HH Werft'!N32</f>
        <v>0</v>
      </c>
      <c r="H30" s="207">
        <f>'P4.4 RH_HH Werft'!O32</f>
        <v>0</v>
      </c>
      <c r="I30" s="207">
        <f>'P4.4 RH_HH Werft'!P32</f>
        <v>0</v>
      </c>
      <c r="K30" s="207">
        <f>'P4.4 RH_HH Werft'!Q32</f>
        <v>0</v>
      </c>
      <c r="L30" s="207"/>
      <c r="M30" s="207"/>
      <c r="N30" s="207"/>
      <c r="O30" s="207"/>
      <c r="P30" s="207"/>
      <c r="Q30" s="207"/>
      <c r="R30" s="207"/>
      <c r="S30" s="207"/>
      <c r="T30" s="207"/>
      <c r="U30" s="207">
        <f>'P4.4 RH_HH Werft'!R32</f>
        <v>0</v>
      </c>
      <c r="V30" s="207">
        <f>'P4.4 RH_HH Werft'!S32</f>
        <v>0</v>
      </c>
      <c r="W30" s="207">
        <f>'P4.4 RH_HH Werft'!T32</f>
        <v>0</v>
      </c>
      <c r="X30" s="207"/>
      <c r="Y30" s="207">
        <f>'P4.4 RH_HH Werft'!U32</f>
        <v>0</v>
      </c>
      <c r="Z30" s="207">
        <f>'P4.4 RH_HH Werft'!V32</f>
        <v>0</v>
      </c>
      <c r="AA30" s="207">
        <f>'P4.4 RH_HH Werft'!W32</f>
        <v>0</v>
      </c>
      <c r="AB30" s="207"/>
      <c r="AC30" s="207">
        <f>'P4.4 RH_HH Werft'!X32</f>
        <v>0</v>
      </c>
      <c r="AD30" s="207">
        <f>'P4.4 RH_HH Werft'!Y32</f>
        <v>0</v>
      </c>
      <c r="AE30" s="207">
        <f>'P4.4 RH_HH Werft'!Z32</f>
        <v>0</v>
      </c>
      <c r="AF30" s="207"/>
      <c r="AG30" s="207">
        <f>'P4.4 RH_HH Werft'!AA32</f>
        <v>0</v>
      </c>
      <c r="AH30" s="207">
        <f>'P4.4 RH_HH Werft'!AB32</f>
        <v>0</v>
      </c>
      <c r="AI30" s="207">
        <f>'P4.4 RH_HH Werft'!AC32</f>
        <v>0</v>
      </c>
      <c r="AJ30" s="207"/>
      <c r="AK30" s="207">
        <f>'P4.4 RH_HH Werft'!AD32</f>
        <v>0</v>
      </c>
      <c r="AL30" s="207">
        <f>'P4.4 RH_HH Werft'!AE32</f>
        <v>0</v>
      </c>
      <c r="AM30" s="207">
        <f>'P4.4 RH_HH Werft'!AF32</f>
        <v>0</v>
      </c>
      <c r="AN30" s="207"/>
      <c r="AO30" s="207">
        <f>'P4.4 RH_HH Werft'!AG32</f>
        <v>0</v>
      </c>
      <c r="AP30" s="207">
        <f>'P4.4 RH_HH Werft'!AH32</f>
        <v>0</v>
      </c>
      <c r="AQ30" s="207">
        <f>'P4.4 RH_HH Werft'!AI32</f>
        <v>0</v>
      </c>
      <c r="AR30" s="207"/>
      <c r="AS30" s="207">
        <f>'P4.4 RH_HH Werft'!AJ32</f>
        <v>0</v>
      </c>
      <c r="AT30" s="207">
        <f>'P4.4 RH_HH Werft'!AK32</f>
        <v>0</v>
      </c>
      <c r="AU30" s="207">
        <f>'P4.4 RH_HH Werft'!AL32</f>
        <v>0</v>
      </c>
      <c r="AV30" s="207"/>
      <c r="AW30" s="207">
        <f>'P4.4 RH_HH Werft'!AM32</f>
        <v>0</v>
      </c>
      <c r="AX30" s="207">
        <f>'P4.4 RH_HH Werft'!AN32</f>
        <v>0</v>
      </c>
      <c r="AY30" s="207">
        <f>'P4.4 RH_HH Werft'!AO32</f>
        <v>0</v>
      </c>
      <c r="AZ30" s="207"/>
      <c r="BA30" s="207">
        <f>'P4.4 RH_HH Werft'!AP32</f>
        <v>0</v>
      </c>
      <c r="BB30" s="207">
        <f>'P4.4 RH_HH Werft'!AQ32</f>
        <v>0</v>
      </c>
      <c r="BC30" s="207">
        <f>'P4.4 RH_HH Werft'!AR32</f>
        <v>0</v>
      </c>
      <c r="BD30" s="207"/>
      <c r="BE30" s="207">
        <f>'P4.4 RH_HH Werft'!AS32</f>
        <v>0</v>
      </c>
      <c r="BF30" s="207">
        <f>'P4.4 RH_HH Werft'!AT32</f>
        <v>0</v>
      </c>
      <c r="BG30" s="207">
        <f>'P4.4 RH_HH Werft'!AU32</f>
        <v>0</v>
      </c>
      <c r="BH30" s="207"/>
      <c r="BI30" s="207">
        <f>'P4.4 RH_HH Werft'!AV32</f>
        <v>0</v>
      </c>
      <c r="BJ30" s="207">
        <f>'P4.4 RH_HH Werft'!AW32</f>
        <v>0</v>
      </c>
      <c r="BK30" s="207">
        <f>'P4.4 RH_HH Werft'!AX32</f>
        <v>0</v>
      </c>
      <c r="BL30" s="207"/>
      <c r="BM30" s="207">
        <f>'P4.4 RH_HH Werft'!AY32</f>
        <v>0</v>
      </c>
      <c r="BN30" s="207">
        <f>'P4.4 RH_HH Werft'!AZ32</f>
        <v>0</v>
      </c>
      <c r="BO30" s="207">
        <f>'P4.4 RH_HH Werft'!BA32</f>
        <v>0</v>
      </c>
      <c r="BP30" s="207"/>
      <c r="BQ30" s="207">
        <f>'P4.4 RH_HH Werft'!BB32</f>
        <v>0</v>
      </c>
      <c r="BR30" s="207">
        <f>'P4.4 RH_HH Werft'!BC32</f>
        <v>0</v>
      </c>
      <c r="BS30" s="207">
        <f>'P4.4 RH_HH Werft'!BD32</f>
        <v>0</v>
      </c>
    </row>
    <row r="31" spans="2:71" ht="14.4" thickBot="1">
      <c r="D31" s="182"/>
      <c r="E31" s="182"/>
      <c r="F31" s="182"/>
      <c r="AO31" s="156"/>
      <c r="AP31" s="156"/>
      <c r="AQ31" s="156"/>
      <c r="AR31" s="156"/>
      <c r="AS31" s="156"/>
      <c r="AT31" s="156"/>
      <c r="AU31" s="156"/>
      <c r="AV31" s="156"/>
      <c r="AW31" s="156"/>
      <c r="AX31" s="156"/>
      <c r="AY31" s="156"/>
      <c r="AZ31" s="156"/>
      <c r="BA31" s="156"/>
      <c r="BB31" s="156"/>
      <c r="BC31" s="156"/>
      <c r="BD31" s="156"/>
    </row>
    <row r="32" spans="2:71" ht="15" thickBot="1">
      <c r="B32" s="417" t="s">
        <v>86</v>
      </c>
      <c r="C32" s="418"/>
      <c r="D32" s="419"/>
      <c r="E32" s="224"/>
      <c r="F32" s="217">
        <f t="shared" ref="F32:I32" si="8">SUM(F27:F30)</f>
        <v>0</v>
      </c>
      <c r="G32" s="217">
        <f t="shared" si="8"/>
        <v>252000</v>
      </c>
      <c r="H32" s="217">
        <f t="shared" si="8"/>
        <v>100000</v>
      </c>
      <c r="I32" s="217">
        <f t="shared" si="8"/>
        <v>0</v>
      </c>
      <c r="K32" s="217">
        <f>SUM(K27:K30)</f>
        <v>0</v>
      </c>
      <c r="L32" s="217">
        <f t="shared" ref="L32:S32" si="9">SUM(L27:L30)</f>
        <v>0</v>
      </c>
      <c r="M32" s="217">
        <f t="shared" si="9"/>
        <v>0</v>
      </c>
      <c r="N32" s="217">
        <f t="shared" si="9"/>
        <v>0</v>
      </c>
      <c r="O32" s="217">
        <f t="shared" si="9"/>
        <v>0</v>
      </c>
      <c r="P32" s="217">
        <f t="shared" si="9"/>
        <v>0</v>
      </c>
      <c r="Q32" s="217">
        <f t="shared" si="9"/>
        <v>0</v>
      </c>
      <c r="R32" s="217">
        <f t="shared" si="9"/>
        <v>0</v>
      </c>
      <c r="S32" s="217">
        <f t="shared" si="9"/>
        <v>0</v>
      </c>
      <c r="T32" s="217"/>
      <c r="U32" s="217">
        <f t="shared" ref="U32:BC32" si="10">SUM(U27:U30)</f>
        <v>0</v>
      </c>
      <c r="V32" s="217">
        <f t="shared" si="10"/>
        <v>0</v>
      </c>
      <c r="W32" s="217">
        <f t="shared" si="10"/>
        <v>0</v>
      </c>
      <c r="X32" s="217"/>
      <c r="Y32" s="217">
        <f t="shared" si="10"/>
        <v>100000</v>
      </c>
      <c r="Z32" s="217">
        <f t="shared" si="10"/>
        <v>0</v>
      </c>
      <c r="AA32" s="217">
        <f t="shared" si="10"/>
        <v>0</v>
      </c>
      <c r="AB32" s="217"/>
      <c r="AC32" s="217">
        <f t="shared" si="10"/>
        <v>0</v>
      </c>
      <c r="AD32" s="217">
        <f t="shared" si="10"/>
        <v>0</v>
      </c>
      <c r="AE32" s="217">
        <f t="shared" si="10"/>
        <v>0</v>
      </c>
      <c r="AF32" s="217"/>
      <c r="AG32" s="217">
        <f t="shared" si="10"/>
        <v>120000</v>
      </c>
      <c r="AH32" s="217">
        <f t="shared" si="10"/>
        <v>0</v>
      </c>
      <c r="AI32" s="217">
        <f t="shared" si="10"/>
        <v>32000</v>
      </c>
      <c r="AJ32" s="217"/>
      <c r="AK32" s="217">
        <f t="shared" si="10"/>
        <v>0</v>
      </c>
      <c r="AL32" s="217">
        <f t="shared" si="10"/>
        <v>0</v>
      </c>
      <c r="AM32" s="217">
        <f t="shared" si="10"/>
        <v>0</v>
      </c>
      <c r="AN32" s="217"/>
      <c r="AO32" s="217">
        <f t="shared" si="10"/>
        <v>100000</v>
      </c>
      <c r="AP32" s="217">
        <f t="shared" si="10"/>
        <v>0</v>
      </c>
      <c r="AQ32" s="217">
        <f t="shared" si="10"/>
        <v>0</v>
      </c>
      <c r="AR32" s="217"/>
      <c r="AS32" s="217">
        <f t="shared" si="10"/>
        <v>0</v>
      </c>
      <c r="AT32" s="217">
        <f t="shared" si="10"/>
        <v>0</v>
      </c>
      <c r="AU32" s="217">
        <f t="shared" si="10"/>
        <v>0</v>
      </c>
      <c r="AV32" s="217"/>
      <c r="AW32" s="217">
        <f t="shared" si="10"/>
        <v>0</v>
      </c>
      <c r="AX32" s="217">
        <f t="shared" si="10"/>
        <v>0</v>
      </c>
      <c r="AY32" s="217">
        <f t="shared" si="10"/>
        <v>0</v>
      </c>
      <c r="AZ32" s="217"/>
      <c r="BA32" s="217">
        <f t="shared" si="10"/>
        <v>0</v>
      </c>
      <c r="BB32" s="217">
        <f t="shared" si="10"/>
        <v>0</v>
      </c>
      <c r="BC32" s="217">
        <f t="shared" si="10"/>
        <v>0</v>
      </c>
      <c r="BD32" s="217"/>
      <c r="BE32" s="217">
        <f t="shared" ref="BE32:BS32" si="11">SUM(BE27:BE30)</f>
        <v>0</v>
      </c>
      <c r="BF32" s="217">
        <f t="shared" si="11"/>
        <v>0</v>
      </c>
      <c r="BG32" s="217">
        <f t="shared" si="11"/>
        <v>0</v>
      </c>
      <c r="BH32" s="217"/>
      <c r="BI32" s="217">
        <f t="shared" si="11"/>
        <v>0</v>
      </c>
      <c r="BJ32" s="217">
        <f t="shared" si="11"/>
        <v>0</v>
      </c>
      <c r="BK32" s="217">
        <f t="shared" si="11"/>
        <v>0</v>
      </c>
      <c r="BL32" s="217"/>
      <c r="BM32" s="217">
        <f t="shared" si="11"/>
        <v>0</v>
      </c>
      <c r="BN32" s="217">
        <f t="shared" si="11"/>
        <v>0</v>
      </c>
      <c r="BO32" s="217">
        <f t="shared" si="11"/>
        <v>0</v>
      </c>
      <c r="BP32" s="217"/>
      <c r="BQ32" s="217">
        <f t="shared" si="11"/>
        <v>0</v>
      </c>
      <c r="BR32" s="217">
        <f t="shared" si="11"/>
        <v>0</v>
      </c>
      <c r="BS32" s="217">
        <f t="shared" si="11"/>
        <v>0</v>
      </c>
    </row>
    <row r="33" spans="2:89">
      <c r="D33" s="182"/>
      <c r="E33" s="182"/>
      <c r="F33" s="182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CG33" s="156"/>
      <c r="CH33" s="156"/>
      <c r="CI33" s="156"/>
      <c r="CJ33" s="156"/>
      <c r="CK33" s="156"/>
    </row>
    <row r="34" spans="2:89" ht="14.4" thickBot="1">
      <c r="D34" s="182"/>
      <c r="E34" s="182"/>
      <c r="F34" s="182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CG34" s="156"/>
      <c r="CH34" s="156"/>
      <c r="CI34" s="156"/>
      <c r="CJ34" s="156"/>
      <c r="CK34" s="156"/>
    </row>
    <row r="35" spans="2:89" ht="15" thickBot="1">
      <c r="B35" s="417" t="s">
        <v>218</v>
      </c>
      <c r="C35" s="418"/>
      <c r="D35" s="419"/>
      <c r="E35" s="224"/>
      <c r="F35" s="226">
        <f>F12-F22-F32</f>
        <v>0</v>
      </c>
      <c r="G35" s="220">
        <f t="shared" ref="G35:I35" si="12">G12-G22-G32</f>
        <v>-223869</v>
      </c>
      <c r="H35" s="220">
        <f t="shared" si="12"/>
        <v>138863</v>
      </c>
      <c r="I35" s="220">
        <f t="shared" si="12"/>
        <v>238863</v>
      </c>
      <c r="J35" s="182"/>
      <c r="K35" s="220">
        <f t="shared" ref="K35:S35" si="13">K12-K22-K32</f>
        <v>0</v>
      </c>
      <c r="L35" s="220">
        <f t="shared" si="13"/>
        <v>0</v>
      </c>
      <c r="M35" s="220">
        <f t="shared" si="13"/>
        <v>0</v>
      </c>
      <c r="N35" s="220">
        <f t="shared" si="13"/>
        <v>0</v>
      </c>
      <c r="O35" s="220">
        <f t="shared" si="13"/>
        <v>0</v>
      </c>
      <c r="P35" s="220">
        <f t="shared" si="13"/>
        <v>0</v>
      </c>
      <c r="Q35" s="220">
        <f t="shared" si="13"/>
        <v>0</v>
      </c>
      <c r="R35" s="220">
        <f t="shared" si="13"/>
        <v>0</v>
      </c>
      <c r="S35" s="220">
        <f t="shared" si="13"/>
        <v>0</v>
      </c>
      <c r="T35" s="220"/>
      <c r="U35" s="220">
        <f t="shared" ref="U35:BC35" si="14">U12-U22-U32</f>
        <v>0</v>
      </c>
      <c r="V35" s="220">
        <f t="shared" si="14"/>
        <v>0</v>
      </c>
      <c r="W35" s="220">
        <f t="shared" si="14"/>
        <v>0</v>
      </c>
      <c r="X35" s="220"/>
      <c r="Y35" s="220">
        <f t="shared" si="14"/>
        <v>-97555.75</v>
      </c>
      <c r="Z35" s="220">
        <f t="shared" si="14"/>
        <v>2444.25</v>
      </c>
      <c r="AA35" s="220">
        <f t="shared" si="14"/>
        <v>2444.25</v>
      </c>
      <c r="AB35" s="220"/>
      <c r="AC35" s="220">
        <f t="shared" si="14"/>
        <v>2444.25</v>
      </c>
      <c r="AD35" s="220">
        <f t="shared" si="14"/>
        <v>2444.25</v>
      </c>
      <c r="AE35" s="220">
        <f t="shared" si="14"/>
        <v>2444.25</v>
      </c>
      <c r="AF35" s="220"/>
      <c r="AG35" s="220">
        <f t="shared" si="14"/>
        <v>-117555.75</v>
      </c>
      <c r="AH35" s="220">
        <f t="shared" si="14"/>
        <v>2444.25</v>
      </c>
      <c r="AI35" s="220">
        <f t="shared" si="14"/>
        <v>-29855.75</v>
      </c>
      <c r="AJ35" s="220"/>
      <c r="AK35" s="220">
        <f t="shared" si="14"/>
        <v>2144.25</v>
      </c>
      <c r="AL35" s="220">
        <f t="shared" si="14"/>
        <v>2144.25</v>
      </c>
      <c r="AM35" s="220">
        <f t="shared" si="14"/>
        <v>2144.25</v>
      </c>
      <c r="AN35" s="220"/>
      <c r="AO35" s="220">
        <f t="shared" si="14"/>
        <v>-80094.75</v>
      </c>
      <c r="AP35" s="220">
        <f t="shared" si="14"/>
        <v>19905.25</v>
      </c>
      <c r="AQ35" s="220">
        <f t="shared" si="14"/>
        <v>19905.25</v>
      </c>
      <c r="AR35" s="220"/>
      <c r="AS35" s="220">
        <f t="shared" si="14"/>
        <v>19905.25</v>
      </c>
      <c r="AT35" s="220">
        <f t="shared" si="14"/>
        <v>19905.25</v>
      </c>
      <c r="AU35" s="220">
        <f t="shared" si="14"/>
        <v>19905.25</v>
      </c>
      <c r="AV35" s="220"/>
      <c r="AW35" s="220">
        <f t="shared" si="14"/>
        <v>19905.25</v>
      </c>
      <c r="AX35" s="220">
        <f t="shared" si="14"/>
        <v>19905.25</v>
      </c>
      <c r="AY35" s="220">
        <f t="shared" si="14"/>
        <v>19905.25</v>
      </c>
      <c r="AZ35" s="220"/>
      <c r="BA35" s="220">
        <f t="shared" si="14"/>
        <v>19905.25</v>
      </c>
      <c r="BB35" s="220">
        <f t="shared" si="14"/>
        <v>19905.25</v>
      </c>
      <c r="BC35" s="220">
        <f t="shared" si="14"/>
        <v>19905.25</v>
      </c>
      <c r="BD35" s="220"/>
      <c r="BE35" s="220">
        <f t="shared" ref="BE35:BS35" si="15">BE12-BE22-BE32</f>
        <v>19905.25</v>
      </c>
      <c r="BF35" s="220">
        <f t="shared" si="15"/>
        <v>19905.25</v>
      </c>
      <c r="BG35" s="220">
        <f t="shared" si="15"/>
        <v>19905.25</v>
      </c>
      <c r="BH35" s="220"/>
      <c r="BI35" s="220">
        <f t="shared" si="15"/>
        <v>19905.25</v>
      </c>
      <c r="BJ35" s="220">
        <f t="shared" si="15"/>
        <v>19905.25</v>
      </c>
      <c r="BK35" s="220">
        <f t="shared" si="15"/>
        <v>19905.25</v>
      </c>
      <c r="BL35" s="220"/>
      <c r="BM35" s="220">
        <f t="shared" si="15"/>
        <v>19905.25</v>
      </c>
      <c r="BN35" s="220">
        <f t="shared" si="15"/>
        <v>19905.25</v>
      </c>
      <c r="BO35" s="220">
        <f t="shared" si="15"/>
        <v>19905.25</v>
      </c>
      <c r="BP35" s="220"/>
      <c r="BQ35" s="220">
        <f t="shared" si="15"/>
        <v>19905.25</v>
      </c>
      <c r="BR35" s="220">
        <f t="shared" si="15"/>
        <v>19905.25</v>
      </c>
      <c r="BS35" s="220">
        <f t="shared" si="15"/>
        <v>19905.25</v>
      </c>
      <c r="CG35" s="156"/>
      <c r="CH35" s="156"/>
      <c r="CI35" s="156"/>
      <c r="CJ35" s="156"/>
      <c r="CK35" s="156"/>
    </row>
    <row r="36" spans="2:89">
      <c r="D36" s="182"/>
      <c r="E36" s="182"/>
      <c r="F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AO36" s="156"/>
      <c r="AP36" s="156"/>
      <c r="AQ36" s="156"/>
      <c r="AR36" s="156"/>
      <c r="AS36" s="156"/>
      <c r="AT36" s="156"/>
      <c r="AU36" s="156"/>
      <c r="AV36" s="156"/>
      <c r="AW36" s="156"/>
      <c r="AX36" s="156"/>
      <c r="AY36" s="156"/>
      <c r="AZ36" s="156"/>
      <c r="BA36" s="156"/>
      <c r="BB36" s="156"/>
      <c r="BC36" s="156"/>
      <c r="BD36" s="156"/>
      <c r="CG36" s="156"/>
      <c r="CH36" s="156"/>
      <c r="CI36" s="156"/>
      <c r="CJ36" s="156"/>
      <c r="CK36" s="156"/>
    </row>
    <row r="37" spans="2:89">
      <c r="D37" s="182"/>
      <c r="E37" s="182"/>
      <c r="F37" s="182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6"/>
      <c r="BC37" s="156"/>
      <c r="BD37" s="156"/>
      <c r="CG37" s="156"/>
      <c r="CH37" s="156"/>
      <c r="CI37" s="156"/>
      <c r="CJ37" s="156"/>
      <c r="CK37" s="156"/>
    </row>
    <row r="38" spans="2:89"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CG38" s="156"/>
      <c r="CH38" s="156"/>
      <c r="CI38" s="156"/>
      <c r="CJ38" s="156"/>
      <c r="CK38" s="156"/>
    </row>
    <row r="39" spans="2:89"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6"/>
      <c r="BC39" s="156"/>
      <c r="BD39" s="156"/>
      <c r="CG39" s="156"/>
      <c r="CH39" s="156"/>
      <c r="CI39" s="156"/>
      <c r="CJ39" s="156"/>
      <c r="CK39" s="156"/>
    </row>
    <row r="40" spans="2:89">
      <c r="AO40" s="156"/>
      <c r="AP40" s="156"/>
      <c r="AQ40" s="156"/>
      <c r="AR40" s="156"/>
      <c r="AS40" s="156"/>
      <c r="AT40" s="156"/>
      <c r="AU40" s="156"/>
      <c r="AV40" s="156"/>
      <c r="AW40" s="156"/>
      <c r="AX40" s="156"/>
      <c r="AY40" s="156"/>
      <c r="AZ40" s="156"/>
      <c r="BA40" s="156"/>
      <c r="BB40" s="156"/>
      <c r="BC40" s="156"/>
      <c r="BD40" s="156"/>
      <c r="CG40" s="156"/>
      <c r="CH40" s="156"/>
      <c r="CI40" s="156"/>
      <c r="CJ40" s="156"/>
      <c r="CK40" s="156"/>
    </row>
    <row r="41" spans="2:89">
      <c r="AO41" s="156"/>
      <c r="AP41" s="156"/>
      <c r="AQ41" s="156"/>
      <c r="AR41" s="156"/>
      <c r="AS41" s="156"/>
      <c r="AT41" s="156"/>
      <c r="AU41" s="156"/>
      <c r="AV41" s="156"/>
      <c r="AW41" s="156"/>
      <c r="AX41" s="156"/>
      <c r="AY41" s="156"/>
      <c r="AZ41" s="156"/>
      <c r="BA41" s="156"/>
      <c r="BB41" s="156"/>
      <c r="BC41" s="156"/>
      <c r="BD41" s="156"/>
      <c r="CG41" s="156"/>
      <c r="CH41" s="156"/>
      <c r="CI41" s="156"/>
      <c r="CJ41" s="156"/>
      <c r="CK41" s="156"/>
    </row>
    <row r="42" spans="2:89">
      <c r="AO42" s="156"/>
      <c r="AP42" s="156"/>
      <c r="AQ42" s="156"/>
      <c r="AR42" s="156"/>
      <c r="AS42" s="156"/>
      <c r="AT42" s="156"/>
      <c r="AU42" s="156"/>
      <c r="AV42" s="156"/>
      <c r="AW42" s="156"/>
      <c r="AX42" s="156"/>
      <c r="AY42" s="156"/>
      <c r="AZ42" s="156"/>
      <c r="BA42" s="156"/>
      <c r="BB42" s="156"/>
      <c r="BC42" s="156"/>
      <c r="BD42" s="156"/>
      <c r="CG42" s="156"/>
      <c r="CH42" s="156"/>
      <c r="CI42" s="156"/>
      <c r="CJ42" s="156"/>
      <c r="CK42" s="156"/>
    </row>
    <row r="43" spans="2:89">
      <c r="AO43" s="156"/>
      <c r="AP43" s="156"/>
      <c r="AQ43" s="156"/>
      <c r="AR43" s="156"/>
      <c r="AS43" s="156"/>
      <c r="AT43" s="156"/>
      <c r="AU43" s="156"/>
      <c r="AV43" s="156"/>
      <c r="AW43" s="156"/>
      <c r="AX43" s="156"/>
      <c r="AY43" s="156"/>
      <c r="AZ43" s="156"/>
      <c r="BA43" s="156"/>
      <c r="BB43" s="156"/>
      <c r="BC43" s="156"/>
      <c r="BD43" s="156"/>
      <c r="CG43" s="156"/>
      <c r="CH43" s="156"/>
      <c r="CI43" s="156"/>
      <c r="CJ43" s="156"/>
      <c r="CK43" s="156"/>
    </row>
    <row r="44" spans="2:89">
      <c r="AO44" s="156"/>
      <c r="AP44" s="156"/>
      <c r="AQ44" s="156"/>
      <c r="AR44" s="156"/>
      <c r="AS44" s="156"/>
      <c r="AT44" s="156"/>
      <c r="AU44" s="156"/>
      <c r="AV44" s="156"/>
      <c r="AW44" s="156"/>
      <c r="AX44" s="156"/>
      <c r="AY44" s="156"/>
      <c r="AZ44" s="156"/>
      <c r="BA44" s="156"/>
      <c r="BB44" s="156"/>
      <c r="BC44" s="156"/>
      <c r="BD44" s="156"/>
      <c r="CG44" s="156"/>
      <c r="CH44" s="156"/>
      <c r="CI44" s="156"/>
      <c r="CJ44" s="156"/>
      <c r="CK44" s="156"/>
    </row>
    <row r="45" spans="2:89">
      <c r="AO45" s="156"/>
      <c r="AP45" s="156"/>
      <c r="AQ45" s="156"/>
      <c r="AR45" s="156"/>
      <c r="AS45" s="156"/>
      <c r="AT45" s="156"/>
      <c r="AU45" s="156"/>
      <c r="AV45" s="156"/>
      <c r="AW45" s="156"/>
      <c r="AX45" s="156"/>
      <c r="AY45" s="156"/>
      <c r="AZ45" s="156"/>
      <c r="BA45" s="156"/>
      <c r="BB45" s="156"/>
      <c r="BC45" s="156"/>
      <c r="BD45" s="156"/>
      <c r="CG45" s="156"/>
      <c r="CH45" s="156"/>
      <c r="CI45" s="156"/>
      <c r="CJ45" s="156"/>
      <c r="CK45" s="156"/>
    </row>
    <row r="46" spans="2:89"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CG46" s="156"/>
      <c r="CH46" s="156"/>
      <c r="CI46" s="156"/>
      <c r="CJ46" s="156"/>
      <c r="CK46" s="156"/>
    </row>
    <row r="47" spans="2:89"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CG47" s="156"/>
      <c r="CH47" s="156"/>
      <c r="CI47" s="156"/>
      <c r="CJ47" s="156"/>
      <c r="CK47" s="156"/>
    </row>
    <row r="48" spans="2:89">
      <c r="AO48" s="156"/>
      <c r="AP48" s="156"/>
      <c r="AQ48" s="156"/>
      <c r="AR48" s="156"/>
      <c r="AS48" s="156"/>
      <c r="AT48" s="156"/>
      <c r="AU48" s="156"/>
      <c r="AV48" s="156"/>
      <c r="AW48" s="156"/>
      <c r="AX48" s="156"/>
      <c r="AY48" s="156"/>
      <c r="AZ48" s="156"/>
      <c r="BA48" s="156"/>
      <c r="BB48" s="156"/>
      <c r="BC48" s="156"/>
      <c r="BD48" s="156"/>
      <c r="CG48" s="156"/>
      <c r="CH48" s="156"/>
      <c r="CI48" s="156"/>
      <c r="CJ48" s="156"/>
      <c r="CK48" s="156"/>
    </row>
    <row r="49" spans="41:89"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56"/>
      <c r="CG49" s="156"/>
      <c r="CH49" s="156"/>
      <c r="CI49" s="156"/>
      <c r="CJ49" s="156"/>
      <c r="CK49" s="156"/>
    </row>
    <row r="50" spans="41:89">
      <c r="AO50" s="156"/>
      <c r="AP50" s="156"/>
      <c r="AQ50" s="156"/>
      <c r="AR50" s="156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CG50" s="156"/>
      <c r="CH50" s="156"/>
      <c r="CI50" s="156"/>
      <c r="CJ50" s="156"/>
      <c r="CK50" s="156"/>
    </row>
    <row r="51" spans="41:89">
      <c r="AO51" s="156"/>
      <c r="AP51" s="156"/>
      <c r="AQ51" s="156"/>
      <c r="AR51" s="156"/>
      <c r="AS51" s="156"/>
      <c r="AT51" s="156"/>
      <c r="AU51" s="156"/>
      <c r="AV51" s="156"/>
      <c r="AW51" s="156"/>
      <c r="AX51" s="156"/>
      <c r="AY51" s="156"/>
      <c r="AZ51" s="156"/>
      <c r="BA51" s="156"/>
      <c r="BB51" s="156"/>
      <c r="BC51" s="156"/>
      <c r="BD51" s="156"/>
      <c r="CG51" s="156"/>
      <c r="CH51" s="156"/>
      <c r="CI51" s="156"/>
      <c r="CJ51" s="156"/>
      <c r="CK51" s="156"/>
    </row>
    <row r="52" spans="41:89">
      <c r="AO52" s="156"/>
      <c r="AP52" s="156"/>
      <c r="AQ52" s="156"/>
      <c r="AR52" s="156"/>
      <c r="AS52" s="156"/>
      <c r="AT52" s="156"/>
      <c r="AU52" s="156"/>
      <c r="AV52" s="156"/>
      <c r="AW52" s="156"/>
      <c r="AX52" s="156"/>
      <c r="AY52" s="156"/>
      <c r="AZ52" s="156"/>
      <c r="BA52" s="156"/>
      <c r="BB52" s="156"/>
      <c r="BC52" s="156"/>
      <c r="BD52" s="156"/>
      <c r="CG52" s="156"/>
      <c r="CH52" s="156"/>
      <c r="CI52" s="156"/>
      <c r="CJ52" s="156"/>
      <c r="CK52" s="156"/>
    </row>
    <row r="53" spans="41:89">
      <c r="AO53" s="156"/>
      <c r="AP53" s="156"/>
      <c r="AQ53" s="156"/>
      <c r="AR53" s="156"/>
      <c r="AS53" s="156"/>
      <c r="AT53" s="156"/>
      <c r="AU53" s="156"/>
      <c r="AV53" s="156"/>
      <c r="AW53" s="156"/>
      <c r="AX53" s="156"/>
      <c r="AY53" s="156"/>
      <c r="AZ53" s="156"/>
      <c r="BA53" s="156"/>
      <c r="BB53" s="156"/>
      <c r="BC53" s="156"/>
      <c r="BD53" s="156"/>
      <c r="CG53" s="156"/>
      <c r="CH53" s="156"/>
      <c r="CI53" s="156"/>
      <c r="CJ53" s="156"/>
      <c r="CK53" s="156"/>
    </row>
    <row r="54" spans="41:89">
      <c r="AO54" s="156"/>
      <c r="AP54" s="156"/>
      <c r="AQ54" s="156"/>
      <c r="AR54" s="156"/>
      <c r="AS54" s="156"/>
      <c r="AT54" s="156"/>
      <c r="AU54" s="156"/>
      <c r="AV54" s="156"/>
      <c r="AW54" s="156"/>
      <c r="AX54" s="156"/>
      <c r="AY54" s="156"/>
      <c r="AZ54" s="156"/>
      <c r="BA54" s="156"/>
      <c r="BB54" s="156"/>
      <c r="BC54" s="156"/>
      <c r="BD54" s="156"/>
      <c r="CG54" s="156"/>
      <c r="CH54" s="156"/>
      <c r="CI54" s="156"/>
      <c r="CJ54" s="156"/>
      <c r="CK54" s="156"/>
    </row>
    <row r="55" spans="41:89"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6"/>
      <c r="BA55" s="156"/>
      <c r="BB55" s="156"/>
      <c r="BC55" s="156"/>
      <c r="BD55" s="156"/>
      <c r="CG55" s="156"/>
      <c r="CH55" s="156"/>
      <c r="CI55" s="156"/>
      <c r="CJ55" s="156"/>
      <c r="CK55" s="156"/>
    </row>
    <row r="56" spans="41:89"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CG56" s="156"/>
      <c r="CH56" s="156"/>
      <c r="CI56" s="156"/>
      <c r="CJ56" s="156"/>
      <c r="CK56" s="156"/>
    </row>
    <row r="57" spans="41:89">
      <c r="AO57" s="156"/>
      <c r="AP57" s="156"/>
      <c r="AQ57" s="156"/>
      <c r="AR57" s="156"/>
      <c r="AS57" s="156"/>
      <c r="AT57" s="156"/>
      <c r="AU57" s="156"/>
      <c r="AV57" s="156"/>
      <c r="AW57" s="156"/>
      <c r="AX57" s="156"/>
      <c r="AY57" s="156"/>
      <c r="AZ57" s="156"/>
      <c r="BA57" s="156"/>
      <c r="BB57" s="156"/>
      <c r="BC57" s="156"/>
      <c r="BD57" s="156"/>
      <c r="CG57" s="156"/>
      <c r="CH57" s="156"/>
      <c r="CI57" s="156"/>
      <c r="CJ57" s="156"/>
      <c r="CK57" s="156"/>
    </row>
    <row r="58" spans="41:89">
      <c r="AO58" s="156"/>
      <c r="AP58" s="156"/>
      <c r="AQ58" s="156"/>
      <c r="AR58" s="156"/>
      <c r="AS58" s="156"/>
      <c r="AT58" s="156"/>
      <c r="AU58" s="156"/>
      <c r="AV58" s="156"/>
      <c r="AW58" s="156"/>
      <c r="AX58" s="156"/>
      <c r="AY58" s="156"/>
      <c r="AZ58" s="156"/>
      <c r="BA58" s="156"/>
      <c r="BB58" s="156"/>
      <c r="BC58" s="156"/>
      <c r="BD58" s="156"/>
      <c r="CG58" s="156"/>
      <c r="CH58" s="156"/>
      <c r="CI58" s="156"/>
      <c r="CJ58" s="156"/>
      <c r="CK58" s="156"/>
    </row>
    <row r="59" spans="41:89">
      <c r="AO59" s="156"/>
      <c r="AP59" s="156"/>
      <c r="AQ59" s="156"/>
      <c r="AR59" s="156"/>
      <c r="AS59" s="156"/>
      <c r="AT59" s="156"/>
      <c r="AU59" s="156"/>
      <c r="AV59" s="156"/>
      <c r="AW59" s="156"/>
      <c r="AX59" s="156"/>
      <c r="AY59" s="156"/>
      <c r="AZ59" s="156"/>
      <c r="BA59" s="156"/>
      <c r="BB59" s="156"/>
      <c r="BC59" s="156"/>
      <c r="BD59" s="156"/>
      <c r="CG59" s="156"/>
      <c r="CH59" s="156"/>
      <c r="CI59" s="156"/>
      <c r="CJ59" s="156"/>
      <c r="CK59" s="156"/>
    </row>
    <row r="60" spans="41:89">
      <c r="AO60" s="156"/>
      <c r="AP60" s="156"/>
      <c r="AQ60" s="156"/>
      <c r="AR60" s="156"/>
      <c r="AS60" s="156"/>
      <c r="AT60" s="156"/>
      <c r="AU60" s="156"/>
      <c r="AV60" s="156"/>
      <c r="AW60" s="156"/>
      <c r="AX60" s="156"/>
      <c r="AY60" s="156"/>
      <c r="AZ60" s="156"/>
      <c r="BA60" s="156"/>
      <c r="BB60" s="156"/>
      <c r="BC60" s="156"/>
      <c r="BD60" s="156"/>
      <c r="CG60" s="156"/>
      <c r="CH60" s="156"/>
      <c r="CI60" s="156"/>
      <c r="CJ60" s="156"/>
      <c r="CK60" s="156"/>
    </row>
    <row r="61" spans="41:89">
      <c r="AO61" s="156"/>
      <c r="AP61" s="156"/>
      <c r="AQ61" s="156"/>
      <c r="AR61" s="156"/>
      <c r="AS61" s="156"/>
      <c r="AT61" s="156"/>
      <c r="AU61" s="156"/>
      <c r="AV61" s="156"/>
      <c r="AW61" s="156"/>
      <c r="AX61" s="156"/>
      <c r="AY61" s="156"/>
      <c r="AZ61" s="156"/>
      <c r="BA61" s="156"/>
      <c r="BB61" s="156"/>
      <c r="BC61" s="156"/>
      <c r="BD61" s="156"/>
      <c r="CG61" s="156"/>
      <c r="CH61" s="156"/>
      <c r="CI61" s="156"/>
      <c r="CJ61" s="156"/>
      <c r="CK61" s="156"/>
    </row>
    <row r="62" spans="41:89">
      <c r="AO62" s="156"/>
      <c r="AP62" s="156"/>
      <c r="AQ62" s="156"/>
      <c r="AR62" s="156"/>
      <c r="AS62" s="156"/>
      <c r="AT62" s="156"/>
      <c r="AU62" s="156"/>
      <c r="AV62" s="156"/>
      <c r="AW62" s="156"/>
      <c r="AX62" s="156"/>
      <c r="AY62" s="156"/>
      <c r="AZ62" s="156"/>
      <c r="BA62" s="156"/>
      <c r="BB62" s="156"/>
      <c r="BC62" s="156"/>
      <c r="BD62" s="156"/>
      <c r="CG62" s="156"/>
      <c r="CH62" s="156"/>
      <c r="CI62" s="156"/>
      <c r="CJ62" s="156"/>
      <c r="CK62" s="156"/>
    </row>
    <row r="63" spans="41:89"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CG63" s="156"/>
      <c r="CH63" s="156"/>
      <c r="CI63" s="156"/>
      <c r="CJ63" s="156"/>
      <c r="CK63" s="156"/>
    </row>
    <row r="64" spans="41:89"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CG64" s="156"/>
      <c r="CH64" s="156"/>
      <c r="CI64" s="156"/>
      <c r="CJ64" s="156"/>
      <c r="CK64" s="156"/>
    </row>
    <row r="65" spans="41:89"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CG65" s="156"/>
      <c r="CH65" s="156"/>
      <c r="CI65" s="156"/>
      <c r="CJ65" s="156"/>
      <c r="CK65" s="156"/>
    </row>
    <row r="66" spans="41:89"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CG66" s="156"/>
      <c r="CH66" s="156"/>
      <c r="CI66" s="156"/>
      <c r="CJ66" s="156"/>
      <c r="CK66" s="156"/>
    </row>
    <row r="67" spans="41:89"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CG67" s="156"/>
      <c r="CH67" s="156"/>
      <c r="CI67" s="156"/>
      <c r="CJ67" s="156"/>
      <c r="CK67" s="156"/>
    </row>
    <row r="68" spans="41:89"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CG68" s="156"/>
      <c r="CH68" s="156"/>
      <c r="CI68" s="156"/>
      <c r="CJ68" s="156"/>
      <c r="CK68" s="156"/>
    </row>
    <row r="69" spans="41:89"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CG69" s="156"/>
      <c r="CH69" s="156"/>
      <c r="CI69" s="156"/>
      <c r="CJ69" s="156"/>
      <c r="CK69" s="156"/>
    </row>
    <row r="70" spans="41:89">
      <c r="AO70" s="156"/>
      <c r="AP70" s="156"/>
      <c r="AQ70" s="156"/>
      <c r="AR70" s="156"/>
      <c r="AS70" s="156"/>
      <c r="AT70" s="156"/>
      <c r="AU70" s="156"/>
      <c r="AV70" s="156"/>
      <c r="AW70" s="156"/>
      <c r="AX70" s="156"/>
      <c r="AY70" s="156"/>
      <c r="AZ70" s="156"/>
      <c r="BA70" s="156"/>
      <c r="BB70" s="156"/>
      <c r="BC70" s="156"/>
      <c r="BD70" s="156"/>
      <c r="CG70" s="156"/>
      <c r="CH70" s="156"/>
      <c r="CI70" s="156"/>
      <c r="CJ70" s="156"/>
      <c r="CK70" s="156"/>
    </row>
    <row r="71" spans="41:89"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6"/>
      <c r="BC71" s="156"/>
      <c r="BD71" s="156"/>
      <c r="CG71" s="156"/>
      <c r="CH71" s="156"/>
      <c r="CI71" s="156"/>
      <c r="CJ71" s="156"/>
      <c r="CK71" s="156"/>
    </row>
    <row r="72" spans="41:89">
      <c r="AO72" s="156"/>
      <c r="AP72" s="156"/>
      <c r="AQ72" s="156"/>
      <c r="AR72" s="156"/>
      <c r="AS72" s="156"/>
      <c r="AT72" s="156"/>
      <c r="AU72" s="156"/>
      <c r="AV72" s="156"/>
      <c r="AW72" s="156"/>
      <c r="AX72" s="156"/>
      <c r="AY72" s="156"/>
      <c r="AZ72" s="156"/>
      <c r="BA72" s="156"/>
      <c r="BB72" s="156"/>
      <c r="BC72" s="156"/>
      <c r="BD72" s="156"/>
      <c r="CG72" s="156"/>
      <c r="CH72" s="156"/>
      <c r="CI72" s="156"/>
      <c r="CJ72" s="156"/>
      <c r="CK72" s="156"/>
    </row>
    <row r="73" spans="41:89">
      <c r="AO73" s="156"/>
      <c r="AP73" s="156"/>
      <c r="AQ73" s="156"/>
      <c r="AR73" s="156"/>
      <c r="AS73" s="156"/>
      <c r="AT73" s="156"/>
      <c r="AU73" s="156"/>
      <c r="AV73" s="156"/>
      <c r="AW73" s="156"/>
      <c r="AX73" s="156"/>
      <c r="AY73" s="156"/>
      <c r="AZ73" s="156"/>
      <c r="BA73" s="156"/>
      <c r="BB73" s="156"/>
      <c r="BC73" s="156"/>
      <c r="BD73" s="156"/>
      <c r="CG73" s="156"/>
      <c r="CH73" s="156"/>
      <c r="CI73" s="156"/>
      <c r="CJ73" s="156"/>
      <c r="CK73" s="156"/>
    </row>
    <row r="74" spans="41:89">
      <c r="AO74" s="156"/>
      <c r="AP74" s="156"/>
      <c r="AQ74" s="156"/>
      <c r="AR74" s="156"/>
      <c r="AS74" s="156"/>
      <c r="AT74" s="156"/>
      <c r="AU74" s="156"/>
      <c r="AV74" s="156"/>
      <c r="AW74" s="156"/>
      <c r="AX74" s="156"/>
      <c r="AY74" s="156"/>
      <c r="AZ74" s="156"/>
      <c r="BA74" s="156"/>
      <c r="BB74" s="156"/>
      <c r="BC74" s="156"/>
      <c r="BD74" s="156"/>
      <c r="CG74" s="156"/>
      <c r="CH74" s="156"/>
      <c r="CI74" s="156"/>
      <c r="CJ74" s="156"/>
      <c r="CK74" s="156"/>
    </row>
    <row r="75" spans="41:89"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CG75" s="156"/>
      <c r="CH75" s="156"/>
      <c r="CI75" s="156"/>
      <c r="CJ75" s="156"/>
      <c r="CK75" s="156"/>
    </row>
    <row r="76" spans="41:89"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CG76" s="156"/>
      <c r="CH76" s="156"/>
      <c r="CI76" s="156"/>
      <c r="CJ76" s="156"/>
      <c r="CK76" s="156"/>
    </row>
    <row r="77" spans="41:89">
      <c r="AO77" s="156"/>
      <c r="AP77" s="156"/>
      <c r="AQ77" s="156"/>
      <c r="AR77" s="156"/>
      <c r="AS77" s="156"/>
      <c r="AT77" s="156"/>
      <c r="AU77" s="156"/>
      <c r="AV77" s="156"/>
      <c r="AW77" s="156"/>
      <c r="AX77" s="156"/>
      <c r="AY77" s="156"/>
      <c r="AZ77" s="156"/>
      <c r="BA77" s="156"/>
      <c r="BB77" s="156"/>
      <c r="BC77" s="156"/>
      <c r="BD77" s="156"/>
      <c r="CG77" s="156"/>
      <c r="CH77" s="156"/>
      <c r="CI77" s="156"/>
      <c r="CJ77" s="156"/>
      <c r="CK77" s="156"/>
    </row>
  </sheetData>
  <mergeCells count="2">
    <mergeCell ref="B35:D35"/>
    <mergeCell ref="B32:D32"/>
  </mergeCells>
  <conditionalFormatting sqref="C7:I10">
    <cfRule type="cellIs" dxfId="126" priority="15" operator="equal">
      <formula>0</formula>
    </cfRule>
  </conditionalFormatting>
  <conditionalFormatting sqref="C17:I20">
    <cfRule type="cellIs" dxfId="125" priority="14" operator="equal">
      <formula>0</formula>
    </cfRule>
  </conditionalFormatting>
  <conditionalFormatting sqref="C27:I30">
    <cfRule type="cellIs" dxfId="124" priority="13" operator="equal">
      <formula>0</formula>
    </cfRule>
  </conditionalFormatting>
  <conditionalFormatting sqref="F35:I35">
    <cfRule type="cellIs" dxfId="123" priority="11" operator="lessThan">
      <formula>0</formula>
    </cfRule>
    <cfRule type="cellIs" dxfId="122" priority="12" operator="greaterThan">
      <formula>0</formula>
    </cfRule>
  </conditionalFormatting>
  <conditionalFormatting sqref="K7:BS10">
    <cfRule type="cellIs" dxfId="121" priority="3" operator="equal">
      <formula>0</formula>
    </cfRule>
  </conditionalFormatting>
  <conditionalFormatting sqref="K17:BS20">
    <cfRule type="cellIs" dxfId="120" priority="2" operator="equal">
      <formula>0</formula>
    </cfRule>
  </conditionalFormatting>
  <conditionalFormatting sqref="K27:BS30">
    <cfRule type="cellIs" dxfId="119" priority="1" operator="equal">
      <formula>0</formula>
    </cfRule>
  </conditionalFormatting>
  <conditionalFormatting sqref="K35:BS35">
    <cfRule type="cellIs" dxfId="118" priority="4" operator="lessThan">
      <formula>0</formula>
    </cfRule>
    <cfRule type="cellIs" dxfId="117" priority="5" operator="greaterThan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DE1A9-91BE-B54B-97DF-704BCBD79B93}">
  <sheetPr>
    <tabColor theme="5" tint="0.39997558519241921"/>
  </sheetPr>
  <dimension ref="A1:BM151"/>
  <sheetViews>
    <sheetView zoomScale="80" zoomScaleNormal="80" workbookViewId="0">
      <selection activeCell="F39" sqref="F39"/>
    </sheetView>
  </sheetViews>
  <sheetFormatPr baseColWidth="10" defaultColWidth="11.44140625" defaultRowHeight="13.8"/>
  <cols>
    <col min="1" max="1" width="3" style="156" customWidth="1"/>
    <col min="2" max="2" width="13.21875" style="156" customWidth="1"/>
    <col min="3" max="3" width="24.5546875" style="156" customWidth="1"/>
    <col min="4" max="4" width="64" style="156" customWidth="1"/>
    <col min="5" max="5" width="23.44140625" style="156" customWidth="1"/>
    <col min="6" max="6" width="27.44140625" style="156" customWidth="1"/>
    <col min="7" max="7" width="28.44140625" style="156" customWidth="1"/>
    <col min="8" max="8" width="2.77734375" style="156" customWidth="1"/>
    <col min="9" max="9" width="17.77734375" style="182" customWidth="1"/>
    <col min="10" max="10" width="1.77734375" style="182" customWidth="1"/>
    <col min="11" max="11" width="14.44140625" style="182" customWidth="1"/>
    <col min="12" max="12" width="1.77734375" style="182" customWidth="1"/>
    <col min="13" max="13" width="10.5546875" style="182" customWidth="1"/>
    <col min="14" max="14" width="11" style="156"/>
    <col min="15" max="16" width="11.21875" style="156" customWidth="1"/>
    <col min="17" max="17" width="2" style="156" customWidth="1"/>
    <col min="18" max="23" width="11" style="156"/>
    <col min="46" max="52" width="11.44140625" style="156"/>
  </cols>
  <sheetData>
    <row r="1" spans="1:57"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</row>
    <row r="2" spans="1:57" ht="21">
      <c r="B2" s="197" t="s">
        <v>417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</row>
    <row r="3" spans="1:57" s="156" customFormat="1" ht="16.05" customHeight="1">
      <c r="B3" s="195"/>
      <c r="I3" s="182"/>
      <c r="J3" s="182"/>
      <c r="K3" s="182"/>
      <c r="L3" s="182"/>
      <c r="M3" s="182"/>
    </row>
    <row r="4" spans="1:57" s="156" customFormat="1" ht="14.4">
      <c r="B4" s="214" t="s">
        <v>219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</row>
    <row r="5" spans="1:57" ht="15" customHeight="1"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</row>
    <row r="6" spans="1:57" ht="14.4">
      <c r="B6" s="171" t="s">
        <v>220</v>
      </c>
      <c r="C6" s="172"/>
      <c r="D6" s="172"/>
      <c r="E6" s="172"/>
      <c r="F6" s="172"/>
      <c r="G6" s="172"/>
      <c r="I6" s="171" t="s">
        <v>221</v>
      </c>
      <c r="J6" s="206"/>
      <c r="K6" s="171"/>
      <c r="M6" s="171" t="s">
        <v>12</v>
      </c>
      <c r="N6" s="171"/>
      <c r="O6" s="171"/>
      <c r="P6" s="171"/>
      <c r="R6" s="244" t="s">
        <v>13</v>
      </c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</row>
    <row r="7" spans="1:57" s="156" customFormat="1">
      <c r="I7" s="182"/>
      <c r="J7" s="182"/>
      <c r="K7" s="182"/>
      <c r="L7" s="182"/>
      <c r="M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82"/>
      <c r="AT7" s="182"/>
      <c r="AU7" s="182"/>
      <c r="AV7" s="182"/>
      <c r="AW7" s="182"/>
      <c r="AX7" s="182"/>
      <c r="AY7" s="182"/>
      <c r="AZ7" s="182"/>
      <c r="BA7" s="182"/>
      <c r="BB7" s="182"/>
      <c r="BC7" s="182"/>
      <c r="BD7" s="182"/>
      <c r="BE7" s="182"/>
    </row>
    <row r="8" spans="1:57" ht="14.4">
      <c r="B8" s="178" t="s">
        <v>222</v>
      </c>
      <c r="C8" s="178" t="s">
        <v>223</v>
      </c>
      <c r="D8" s="201" t="s">
        <v>16</v>
      </c>
      <c r="E8" s="179" t="s">
        <v>196</v>
      </c>
      <c r="F8" s="179" t="s">
        <v>163</v>
      </c>
      <c r="G8" s="179" t="s">
        <v>195</v>
      </c>
      <c r="I8" s="179" t="s">
        <v>195</v>
      </c>
      <c r="J8" s="168"/>
      <c r="K8" s="179" t="s">
        <v>224</v>
      </c>
      <c r="L8" s="213"/>
      <c r="M8" s="179" t="s">
        <v>175</v>
      </c>
      <c r="N8" s="179" t="s">
        <v>176</v>
      </c>
      <c r="O8" s="179" t="s">
        <v>177</v>
      </c>
      <c r="P8" s="179" t="s">
        <v>396</v>
      </c>
      <c r="Q8" s="182"/>
      <c r="R8" s="236">
        <v>45901</v>
      </c>
      <c r="S8" s="236">
        <v>45931</v>
      </c>
      <c r="T8" s="236">
        <v>45962</v>
      </c>
      <c r="U8" s="236">
        <v>45992</v>
      </c>
      <c r="V8" s="236">
        <v>46023</v>
      </c>
      <c r="W8" s="236">
        <v>46054</v>
      </c>
      <c r="X8" s="236">
        <v>46082</v>
      </c>
      <c r="Y8" s="236">
        <v>46113</v>
      </c>
      <c r="Z8" s="236">
        <v>46143</v>
      </c>
      <c r="AA8" s="236">
        <v>46174</v>
      </c>
      <c r="AB8" s="236">
        <v>46204</v>
      </c>
      <c r="AC8" s="236">
        <v>46235</v>
      </c>
      <c r="AD8" s="236">
        <v>46266</v>
      </c>
      <c r="AE8" s="236">
        <v>46296</v>
      </c>
      <c r="AF8" s="236">
        <v>46327</v>
      </c>
      <c r="AG8" s="236">
        <v>46357</v>
      </c>
      <c r="AH8" s="236">
        <v>46388</v>
      </c>
      <c r="AI8" s="236">
        <v>46419</v>
      </c>
      <c r="AJ8" s="236">
        <v>46447</v>
      </c>
      <c r="AK8" s="236">
        <v>46478</v>
      </c>
      <c r="AL8" s="236">
        <v>46508</v>
      </c>
      <c r="AM8" s="236">
        <v>46539</v>
      </c>
      <c r="AN8" s="236">
        <v>46569</v>
      </c>
      <c r="AO8" s="236">
        <v>46600</v>
      </c>
      <c r="AP8" s="236">
        <v>46631</v>
      </c>
      <c r="AQ8" s="236">
        <v>46661</v>
      </c>
      <c r="AR8" s="236">
        <v>46692</v>
      </c>
      <c r="AS8" s="236">
        <v>46722</v>
      </c>
      <c r="AT8" s="236">
        <v>46753</v>
      </c>
      <c r="AU8" s="236">
        <v>46784</v>
      </c>
      <c r="AV8" s="236">
        <v>46813</v>
      </c>
      <c r="AW8" s="236">
        <v>46844</v>
      </c>
      <c r="AX8" s="236">
        <v>46874</v>
      </c>
      <c r="AY8" s="236">
        <v>46905</v>
      </c>
      <c r="AZ8" s="236">
        <v>46935</v>
      </c>
      <c r="BA8" s="236">
        <v>46966</v>
      </c>
      <c r="BB8" s="236">
        <v>46997</v>
      </c>
      <c r="BC8" s="236">
        <v>47027</v>
      </c>
      <c r="BD8" s="236">
        <v>47058</v>
      </c>
      <c r="BE8" s="236">
        <v>47088</v>
      </c>
    </row>
    <row r="9" spans="1:57" ht="14.4">
      <c r="B9" s="173" t="s">
        <v>225</v>
      </c>
      <c r="C9" s="173" t="s">
        <v>226</v>
      </c>
      <c r="D9" s="205" t="s">
        <v>227</v>
      </c>
      <c r="E9" s="173">
        <v>16</v>
      </c>
      <c r="F9" s="207">
        <v>600</v>
      </c>
      <c r="G9" s="207">
        <f>F9*E9</f>
        <v>9600</v>
      </c>
      <c r="I9" s="174">
        <f>G9*12</f>
        <v>115200</v>
      </c>
      <c r="J9" s="169"/>
      <c r="K9" s="157">
        <f>E9*12</f>
        <v>192</v>
      </c>
      <c r="M9" s="207">
        <f>SUM(R9:U9)</f>
        <v>0</v>
      </c>
      <c r="N9" s="207">
        <f>SUM(V9:AG9)</f>
        <v>115200</v>
      </c>
      <c r="O9" s="207">
        <f>SUM(AH9:AS9)</f>
        <v>115200</v>
      </c>
      <c r="P9" s="207">
        <f>SUM(AT9:BE9)</f>
        <v>115200</v>
      </c>
      <c r="Q9" s="182"/>
      <c r="R9" s="230"/>
      <c r="S9" s="230"/>
      <c r="T9" s="230"/>
      <c r="U9" s="230"/>
      <c r="V9" s="232">
        <f>$G$9</f>
        <v>9600</v>
      </c>
      <c r="W9" s="232">
        <f t="shared" ref="W9:BE9" si="0">$G$9</f>
        <v>9600</v>
      </c>
      <c r="X9" s="232">
        <f t="shared" si="0"/>
        <v>9600</v>
      </c>
      <c r="Y9" s="232">
        <f t="shared" si="0"/>
        <v>9600</v>
      </c>
      <c r="Z9" s="232">
        <f t="shared" si="0"/>
        <v>9600</v>
      </c>
      <c r="AA9" s="232">
        <f t="shared" si="0"/>
        <v>9600</v>
      </c>
      <c r="AB9" s="232">
        <f t="shared" si="0"/>
        <v>9600</v>
      </c>
      <c r="AC9" s="232">
        <f t="shared" si="0"/>
        <v>9600</v>
      </c>
      <c r="AD9" s="232">
        <f t="shared" si="0"/>
        <v>9600</v>
      </c>
      <c r="AE9" s="232">
        <f t="shared" si="0"/>
        <v>9600</v>
      </c>
      <c r="AF9" s="232">
        <f t="shared" si="0"/>
        <v>9600</v>
      </c>
      <c r="AG9" s="232">
        <f t="shared" si="0"/>
        <v>9600</v>
      </c>
      <c r="AH9" s="232">
        <f t="shared" si="0"/>
        <v>9600</v>
      </c>
      <c r="AI9" s="232">
        <f t="shared" si="0"/>
        <v>9600</v>
      </c>
      <c r="AJ9" s="232">
        <f t="shared" si="0"/>
        <v>9600</v>
      </c>
      <c r="AK9" s="232">
        <f t="shared" si="0"/>
        <v>9600</v>
      </c>
      <c r="AL9" s="232">
        <f t="shared" si="0"/>
        <v>9600</v>
      </c>
      <c r="AM9" s="232">
        <f t="shared" si="0"/>
        <v>9600</v>
      </c>
      <c r="AN9" s="232">
        <f t="shared" si="0"/>
        <v>9600</v>
      </c>
      <c r="AO9" s="232">
        <f t="shared" si="0"/>
        <v>9600</v>
      </c>
      <c r="AP9" s="232">
        <f t="shared" si="0"/>
        <v>9600</v>
      </c>
      <c r="AQ9" s="232">
        <f t="shared" si="0"/>
        <v>9600</v>
      </c>
      <c r="AR9" s="232">
        <f t="shared" si="0"/>
        <v>9600</v>
      </c>
      <c r="AS9" s="232">
        <f t="shared" si="0"/>
        <v>9600</v>
      </c>
      <c r="AT9" s="232">
        <f t="shared" si="0"/>
        <v>9600</v>
      </c>
      <c r="AU9" s="232">
        <f t="shared" si="0"/>
        <v>9600</v>
      </c>
      <c r="AV9" s="232">
        <f t="shared" si="0"/>
        <v>9600</v>
      </c>
      <c r="AW9" s="232">
        <f t="shared" si="0"/>
        <v>9600</v>
      </c>
      <c r="AX9" s="232">
        <f t="shared" si="0"/>
        <v>9600</v>
      </c>
      <c r="AY9" s="232">
        <f t="shared" si="0"/>
        <v>9600</v>
      </c>
      <c r="AZ9" s="232">
        <f t="shared" si="0"/>
        <v>9600</v>
      </c>
      <c r="BA9" s="232">
        <f t="shared" si="0"/>
        <v>9600</v>
      </c>
      <c r="BB9" s="232">
        <f t="shared" si="0"/>
        <v>9600</v>
      </c>
      <c r="BC9" s="232">
        <f t="shared" si="0"/>
        <v>9600</v>
      </c>
      <c r="BD9" s="232">
        <f t="shared" si="0"/>
        <v>9600</v>
      </c>
      <c r="BE9" s="232">
        <f t="shared" si="0"/>
        <v>9600</v>
      </c>
    </row>
    <row r="10" spans="1:57" ht="14.4">
      <c r="B10" s="173" t="s">
        <v>225</v>
      </c>
      <c r="C10" s="173" t="s">
        <v>226</v>
      </c>
      <c r="D10" s="205" t="s">
        <v>228</v>
      </c>
      <c r="E10" s="173">
        <v>1</v>
      </c>
      <c r="F10" s="207">
        <v>1000</v>
      </c>
      <c r="G10" s="207">
        <f>F10*E10</f>
        <v>1000</v>
      </c>
      <c r="I10" s="174">
        <f>G10*12</f>
        <v>12000</v>
      </c>
      <c r="J10" s="169"/>
      <c r="K10" s="157">
        <f>E10*12</f>
        <v>12</v>
      </c>
      <c r="M10" s="207">
        <f t="shared" ref="M10:M11" si="1">SUM(R10:U10)</f>
        <v>0</v>
      </c>
      <c r="N10" s="207">
        <f t="shared" ref="N10:N11" si="2">SUM(V10:AG10)</f>
        <v>12000</v>
      </c>
      <c r="O10" s="207">
        <f t="shared" ref="O10:O11" si="3">SUM(AH10:AS10)</f>
        <v>12000</v>
      </c>
      <c r="P10" s="207">
        <f t="shared" ref="P10:P11" si="4">SUM(AT10:BE10)</f>
        <v>12000</v>
      </c>
      <c r="Q10" s="182"/>
      <c r="R10" s="230"/>
      <c r="S10" s="230"/>
      <c r="T10" s="230"/>
      <c r="U10" s="230"/>
      <c r="V10" s="232">
        <f>$G$10</f>
        <v>1000</v>
      </c>
      <c r="W10" s="232">
        <f t="shared" ref="W10:BE10" si="5">$G$10</f>
        <v>1000</v>
      </c>
      <c r="X10" s="232">
        <f t="shared" si="5"/>
        <v>1000</v>
      </c>
      <c r="Y10" s="232">
        <f t="shared" si="5"/>
        <v>1000</v>
      </c>
      <c r="Z10" s="232">
        <f t="shared" si="5"/>
        <v>1000</v>
      </c>
      <c r="AA10" s="232">
        <f t="shared" si="5"/>
        <v>1000</v>
      </c>
      <c r="AB10" s="232">
        <f t="shared" si="5"/>
        <v>1000</v>
      </c>
      <c r="AC10" s="232">
        <f t="shared" si="5"/>
        <v>1000</v>
      </c>
      <c r="AD10" s="232">
        <f t="shared" si="5"/>
        <v>1000</v>
      </c>
      <c r="AE10" s="232">
        <f t="shared" si="5"/>
        <v>1000</v>
      </c>
      <c r="AF10" s="232">
        <f t="shared" si="5"/>
        <v>1000</v>
      </c>
      <c r="AG10" s="232">
        <f t="shared" si="5"/>
        <v>1000</v>
      </c>
      <c r="AH10" s="232">
        <f t="shared" si="5"/>
        <v>1000</v>
      </c>
      <c r="AI10" s="232">
        <f t="shared" si="5"/>
        <v>1000</v>
      </c>
      <c r="AJ10" s="232">
        <f t="shared" si="5"/>
        <v>1000</v>
      </c>
      <c r="AK10" s="232">
        <f t="shared" si="5"/>
        <v>1000</v>
      </c>
      <c r="AL10" s="232">
        <f t="shared" si="5"/>
        <v>1000</v>
      </c>
      <c r="AM10" s="232">
        <f t="shared" si="5"/>
        <v>1000</v>
      </c>
      <c r="AN10" s="232">
        <f t="shared" si="5"/>
        <v>1000</v>
      </c>
      <c r="AO10" s="232">
        <f t="shared" si="5"/>
        <v>1000</v>
      </c>
      <c r="AP10" s="232">
        <f t="shared" si="5"/>
        <v>1000</v>
      </c>
      <c r="AQ10" s="232">
        <f t="shared" si="5"/>
        <v>1000</v>
      </c>
      <c r="AR10" s="232">
        <f t="shared" si="5"/>
        <v>1000</v>
      </c>
      <c r="AS10" s="232">
        <f t="shared" si="5"/>
        <v>1000</v>
      </c>
      <c r="AT10" s="232">
        <f t="shared" si="5"/>
        <v>1000</v>
      </c>
      <c r="AU10" s="232">
        <f t="shared" si="5"/>
        <v>1000</v>
      </c>
      <c r="AV10" s="232">
        <f t="shared" si="5"/>
        <v>1000</v>
      </c>
      <c r="AW10" s="232">
        <f t="shared" si="5"/>
        <v>1000</v>
      </c>
      <c r="AX10" s="232">
        <f t="shared" si="5"/>
        <v>1000</v>
      </c>
      <c r="AY10" s="232">
        <f t="shared" si="5"/>
        <v>1000</v>
      </c>
      <c r="AZ10" s="232">
        <f t="shared" si="5"/>
        <v>1000</v>
      </c>
      <c r="BA10" s="232">
        <f t="shared" si="5"/>
        <v>1000</v>
      </c>
      <c r="BB10" s="232">
        <f t="shared" si="5"/>
        <v>1000</v>
      </c>
      <c r="BC10" s="232">
        <f t="shared" si="5"/>
        <v>1000</v>
      </c>
      <c r="BD10" s="232">
        <f t="shared" si="5"/>
        <v>1000</v>
      </c>
      <c r="BE10" s="232">
        <f t="shared" si="5"/>
        <v>1000</v>
      </c>
    </row>
    <row r="11" spans="1:57" ht="14.4">
      <c r="B11" s="173" t="s">
        <v>229</v>
      </c>
      <c r="C11" s="173" t="s">
        <v>230</v>
      </c>
      <c r="D11" s="205" t="s">
        <v>231</v>
      </c>
      <c r="E11" s="173">
        <v>72</v>
      </c>
      <c r="F11" s="207">
        <v>600</v>
      </c>
      <c r="G11" s="207">
        <f t="shared" ref="G11" si="6">F11*E11</f>
        <v>43200</v>
      </c>
      <c r="I11" s="174">
        <f t="shared" ref="I11" si="7">G11*12</f>
        <v>518400</v>
      </c>
      <c r="J11" s="169"/>
      <c r="K11" s="157">
        <f t="shared" ref="K11" si="8">E11*12</f>
        <v>864</v>
      </c>
      <c r="M11" s="207">
        <f t="shared" si="1"/>
        <v>0</v>
      </c>
      <c r="N11" s="207">
        <f t="shared" si="2"/>
        <v>0</v>
      </c>
      <c r="O11" s="207">
        <f t="shared" si="3"/>
        <v>518400</v>
      </c>
      <c r="P11" s="207">
        <f t="shared" si="4"/>
        <v>518400</v>
      </c>
      <c r="Q11" s="182"/>
      <c r="R11" s="230"/>
      <c r="S11" s="230"/>
      <c r="T11" s="230"/>
      <c r="U11" s="230"/>
      <c r="V11" s="230"/>
      <c r="W11" s="230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3">
        <f>$G$11</f>
        <v>43200</v>
      </c>
      <c r="AI11" s="233">
        <f t="shared" ref="AI11:BE11" si="9">$G$11</f>
        <v>43200</v>
      </c>
      <c r="AJ11" s="233">
        <f t="shared" si="9"/>
        <v>43200</v>
      </c>
      <c r="AK11" s="233">
        <f t="shared" si="9"/>
        <v>43200</v>
      </c>
      <c r="AL11" s="233">
        <f t="shared" si="9"/>
        <v>43200</v>
      </c>
      <c r="AM11" s="233">
        <f t="shared" si="9"/>
        <v>43200</v>
      </c>
      <c r="AN11" s="233">
        <f t="shared" si="9"/>
        <v>43200</v>
      </c>
      <c r="AO11" s="233">
        <f t="shared" si="9"/>
        <v>43200</v>
      </c>
      <c r="AP11" s="233">
        <f t="shared" si="9"/>
        <v>43200</v>
      </c>
      <c r="AQ11" s="233">
        <f t="shared" si="9"/>
        <v>43200</v>
      </c>
      <c r="AR11" s="233">
        <f t="shared" si="9"/>
        <v>43200</v>
      </c>
      <c r="AS11" s="233">
        <f t="shared" si="9"/>
        <v>43200</v>
      </c>
      <c r="AT11" s="233">
        <f>$G$11</f>
        <v>43200</v>
      </c>
      <c r="AU11" s="233">
        <f t="shared" si="9"/>
        <v>43200</v>
      </c>
      <c r="AV11" s="233">
        <f t="shared" si="9"/>
        <v>43200</v>
      </c>
      <c r="AW11" s="233">
        <f t="shared" si="9"/>
        <v>43200</v>
      </c>
      <c r="AX11" s="233">
        <f t="shared" si="9"/>
        <v>43200</v>
      </c>
      <c r="AY11" s="233">
        <f t="shared" si="9"/>
        <v>43200</v>
      </c>
      <c r="AZ11" s="233">
        <f t="shared" si="9"/>
        <v>43200</v>
      </c>
      <c r="BA11" s="233">
        <f t="shared" si="9"/>
        <v>43200</v>
      </c>
      <c r="BB11" s="233">
        <f t="shared" si="9"/>
        <v>43200</v>
      </c>
      <c r="BC11" s="233">
        <f t="shared" si="9"/>
        <v>43200</v>
      </c>
      <c r="BD11" s="233">
        <f t="shared" si="9"/>
        <v>43200</v>
      </c>
      <c r="BE11" s="233">
        <f t="shared" si="9"/>
        <v>43200</v>
      </c>
    </row>
    <row r="12" spans="1:57" ht="15" thickBot="1">
      <c r="A12" s="167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2"/>
      <c r="AS12" s="182"/>
      <c r="AT12" s="182"/>
      <c r="AU12" s="182"/>
      <c r="AV12" s="182"/>
      <c r="AW12" s="182"/>
      <c r="AX12" s="182"/>
      <c r="AY12" s="182"/>
      <c r="AZ12" s="182"/>
      <c r="BA12" s="182"/>
      <c r="BB12" s="182"/>
      <c r="BC12" s="182"/>
      <c r="BD12" s="182"/>
      <c r="BE12" s="182"/>
    </row>
    <row r="13" spans="1:57" ht="15" thickBot="1">
      <c r="B13" s="175" t="s">
        <v>86</v>
      </c>
      <c r="C13" s="176"/>
      <c r="D13" s="176"/>
      <c r="E13" s="176"/>
      <c r="F13" s="177"/>
      <c r="G13" s="208">
        <f>SUM(G9:G11)</f>
        <v>53800</v>
      </c>
      <c r="I13" s="209">
        <f>SUM(I9:I11)</f>
        <v>645600</v>
      </c>
      <c r="J13" s="170"/>
      <c r="M13" s="209">
        <f>SUM(M9:M11)</f>
        <v>0</v>
      </c>
      <c r="N13" s="209">
        <f>SUM(N9:N11)</f>
        <v>127200</v>
      </c>
      <c r="O13" s="209">
        <f>SUM(O9:O11)</f>
        <v>645600</v>
      </c>
      <c r="P13" s="209">
        <f>SUM(P9:P11)</f>
        <v>645600</v>
      </c>
      <c r="R13" s="238">
        <f t="shared" ref="R13:BE13" si="10">SUM(R9:R11)</f>
        <v>0</v>
      </c>
      <c r="S13" s="238">
        <f t="shared" si="10"/>
        <v>0</v>
      </c>
      <c r="T13" s="238">
        <f t="shared" si="10"/>
        <v>0</v>
      </c>
      <c r="U13" s="238">
        <f t="shared" si="10"/>
        <v>0</v>
      </c>
      <c r="V13" s="238">
        <f t="shared" si="10"/>
        <v>10600</v>
      </c>
      <c r="W13" s="238">
        <f t="shared" si="10"/>
        <v>10600</v>
      </c>
      <c r="X13" s="238">
        <f t="shared" si="10"/>
        <v>10600</v>
      </c>
      <c r="Y13" s="238">
        <f t="shared" si="10"/>
        <v>10600</v>
      </c>
      <c r="Z13" s="238">
        <f t="shared" si="10"/>
        <v>10600</v>
      </c>
      <c r="AA13" s="238">
        <f t="shared" si="10"/>
        <v>10600</v>
      </c>
      <c r="AB13" s="238">
        <f t="shared" si="10"/>
        <v>10600</v>
      </c>
      <c r="AC13" s="238">
        <f t="shared" si="10"/>
        <v>10600</v>
      </c>
      <c r="AD13" s="238">
        <f t="shared" si="10"/>
        <v>10600</v>
      </c>
      <c r="AE13" s="238">
        <f t="shared" si="10"/>
        <v>10600</v>
      </c>
      <c r="AF13" s="238">
        <f t="shared" si="10"/>
        <v>10600</v>
      </c>
      <c r="AG13" s="238">
        <f t="shared" si="10"/>
        <v>10600</v>
      </c>
      <c r="AH13" s="238">
        <f t="shared" si="10"/>
        <v>53800</v>
      </c>
      <c r="AI13" s="238">
        <f t="shared" si="10"/>
        <v>53800</v>
      </c>
      <c r="AJ13" s="238">
        <f t="shared" si="10"/>
        <v>53800</v>
      </c>
      <c r="AK13" s="238">
        <f t="shared" si="10"/>
        <v>53800</v>
      </c>
      <c r="AL13" s="238">
        <f t="shared" si="10"/>
        <v>53800</v>
      </c>
      <c r="AM13" s="238">
        <f t="shared" si="10"/>
        <v>53800</v>
      </c>
      <c r="AN13" s="238">
        <f t="shared" si="10"/>
        <v>53800</v>
      </c>
      <c r="AO13" s="238">
        <f t="shared" si="10"/>
        <v>53800</v>
      </c>
      <c r="AP13" s="238">
        <f t="shared" si="10"/>
        <v>53800</v>
      </c>
      <c r="AQ13" s="238">
        <f t="shared" si="10"/>
        <v>53800</v>
      </c>
      <c r="AR13" s="238">
        <f t="shared" si="10"/>
        <v>53800</v>
      </c>
      <c r="AS13" s="238">
        <f t="shared" si="10"/>
        <v>53800</v>
      </c>
      <c r="AT13" s="238">
        <f t="shared" si="10"/>
        <v>53800</v>
      </c>
      <c r="AU13" s="238">
        <f t="shared" si="10"/>
        <v>53800</v>
      </c>
      <c r="AV13" s="238">
        <f t="shared" si="10"/>
        <v>53800</v>
      </c>
      <c r="AW13" s="238">
        <f t="shared" si="10"/>
        <v>53800</v>
      </c>
      <c r="AX13" s="238">
        <f t="shared" si="10"/>
        <v>53800</v>
      </c>
      <c r="AY13" s="238">
        <f t="shared" si="10"/>
        <v>53800</v>
      </c>
      <c r="AZ13" s="238">
        <f t="shared" si="10"/>
        <v>53800</v>
      </c>
      <c r="BA13" s="238">
        <f t="shared" si="10"/>
        <v>53800</v>
      </c>
      <c r="BB13" s="238">
        <f t="shared" si="10"/>
        <v>53800</v>
      </c>
      <c r="BC13" s="238">
        <f t="shared" si="10"/>
        <v>53800</v>
      </c>
      <c r="BD13" s="238">
        <f t="shared" si="10"/>
        <v>53800</v>
      </c>
      <c r="BE13" s="238">
        <f t="shared" si="10"/>
        <v>53800</v>
      </c>
    </row>
    <row r="14" spans="1:57"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BA14" s="156"/>
      <c r="BB14" s="156"/>
      <c r="BC14" s="156"/>
      <c r="BD14" s="156"/>
      <c r="BE14" s="156"/>
    </row>
    <row r="15" spans="1:57" ht="14.4">
      <c r="B15" s="171" t="s">
        <v>232</v>
      </c>
      <c r="C15" s="172"/>
      <c r="D15" s="172"/>
      <c r="E15" s="172"/>
      <c r="F15" s="172"/>
      <c r="G15" s="172"/>
      <c r="I15" s="171" t="s">
        <v>221</v>
      </c>
      <c r="J15" s="20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BA15" s="156"/>
      <c r="BB15" s="156"/>
      <c r="BC15" s="156"/>
      <c r="BD15" s="156"/>
      <c r="BE15" s="156"/>
    </row>
    <row r="16" spans="1:57"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</row>
    <row r="17" spans="2:57" ht="14.4">
      <c r="B17" s="178" t="s">
        <v>222</v>
      </c>
      <c r="C17" s="178" t="s">
        <v>223</v>
      </c>
      <c r="D17" s="201" t="s">
        <v>233</v>
      </c>
      <c r="E17" s="179" t="s">
        <v>234</v>
      </c>
      <c r="F17" s="179" t="s">
        <v>235</v>
      </c>
      <c r="G17" s="179" t="s">
        <v>205</v>
      </c>
      <c r="I17" s="178" t="s">
        <v>221</v>
      </c>
      <c r="J17" s="168"/>
      <c r="K17" s="179" t="s">
        <v>236</v>
      </c>
      <c r="L17" s="213"/>
      <c r="M17" s="179">
        <v>2025</v>
      </c>
      <c r="N17" s="179">
        <v>2026</v>
      </c>
      <c r="O17" s="179">
        <v>2027</v>
      </c>
      <c r="P17" s="179" t="s">
        <v>396</v>
      </c>
      <c r="Q17" s="182"/>
      <c r="R17" s="236">
        <v>45901</v>
      </c>
      <c r="S17" s="236">
        <v>45931</v>
      </c>
      <c r="T17" s="236">
        <v>45962</v>
      </c>
      <c r="U17" s="236">
        <v>45992</v>
      </c>
      <c r="V17" s="236">
        <v>46023</v>
      </c>
      <c r="W17" s="236">
        <v>46054</v>
      </c>
      <c r="X17" s="236">
        <v>46082</v>
      </c>
      <c r="Y17" s="236">
        <v>46113</v>
      </c>
      <c r="Z17" s="236">
        <v>46143</v>
      </c>
      <c r="AA17" s="236">
        <v>46174</v>
      </c>
      <c r="AB17" s="236">
        <v>46204</v>
      </c>
      <c r="AC17" s="236">
        <v>46235</v>
      </c>
      <c r="AD17" s="236">
        <v>46266</v>
      </c>
      <c r="AE17" s="236">
        <v>46296</v>
      </c>
      <c r="AF17" s="236">
        <v>46327</v>
      </c>
      <c r="AG17" s="236">
        <v>46357</v>
      </c>
      <c r="AH17" s="236">
        <v>46388</v>
      </c>
      <c r="AI17" s="236">
        <v>46419</v>
      </c>
      <c r="AJ17" s="236">
        <v>46447</v>
      </c>
      <c r="AK17" s="236">
        <v>46478</v>
      </c>
      <c r="AL17" s="236">
        <v>46508</v>
      </c>
      <c r="AM17" s="236">
        <v>46539</v>
      </c>
      <c r="AN17" s="236">
        <v>46569</v>
      </c>
      <c r="AO17" s="236">
        <v>46600</v>
      </c>
      <c r="AP17" s="236">
        <v>46631</v>
      </c>
      <c r="AQ17" s="236">
        <v>46661</v>
      </c>
      <c r="AR17" s="236">
        <v>46692</v>
      </c>
      <c r="AS17" s="236">
        <v>46722</v>
      </c>
      <c r="AT17" s="236">
        <v>46753</v>
      </c>
      <c r="AU17" s="236">
        <v>46784</v>
      </c>
      <c r="AV17" s="236">
        <v>46813</v>
      </c>
      <c r="AW17" s="236">
        <v>46844</v>
      </c>
      <c r="AX17" s="236">
        <v>46874</v>
      </c>
      <c r="AY17" s="236">
        <v>46905</v>
      </c>
      <c r="AZ17" s="236">
        <v>46935</v>
      </c>
      <c r="BA17" s="236">
        <v>46966</v>
      </c>
      <c r="BB17" s="236">
        <v>46997</v>
      </c>
      <c r="BC17" s="236">
        <v>47027</v>
      </c>
      <c r="BD17" s="236">
        <v>47058</v>
      </c>
      <c r="BE17" s="236">
        <v>47088</v>
      </c>
    </row>
    <row r="18" spans="2:57" ht="14.4">
      <c r="B18" s="173" t="s">
        <v>225</v>
      </c>
      <c r="C18" s="173" t="s">
        <v>237</v>
      </c>
      <c r="D18" s="205" t="s">
        <v>238</v>
      </c>
      <c r="E18" s="173">
        <v>326.23</v>
      </c>
      <c r="F18" s="207">
        <v>25</v>
      </c>
      <c r="G18" s="207">
        <f>E18*F18</f>
        <v>8155.75</v>
      </c>
      <c r="I18" s="174">
        <f>G18*12</f>
        <v>97869</v>
      </c>
      <c r="J18" s="169"/>
      <c r="K18" s="211" t="s">
        <v>239</v>
      </c>
      <c r="L18" s="212"/>
      <c r="M18" s="207"/>
      <c r="N18" s="207">
        <f>I18</f>
        <v>97869</v>
      </c>
      <c r="O18" s="207">
        <f>I18</f>
        <v>97869</v>
      </c>
      <c r="P18" s="207">
        <f>I18</f>
        <v>97869</v>
      </c>
      <c r="Q18" s="182"/>
      <c r="R18" s="230"/>
      <c r="S18" s="230"/>
      <c r="T18" s="230"/>
      <c r="U18" s="230"/>
      <c r="V18" s="232">
        <f>$G$18</f>
        <v>8155.75</v>
      </c>
      <c r="W18" s="232">
        <f t="shared" ref="W18:BE18" si="11">$G$18</f>
        <v>8155.75</v>
      </c>
      <c r="X18" s="232">
        <f t="shared" si="11"/>
        <v>8155.75</v>
      </c>
      <c r="Y18" s="232">
        <f t="shared" si="11"/>
        <v>8155.75</v>
      </c>
      <c r="Z18" s="232">
        <f t="shared" si="11"/>
        <v>8155.75</v>
      </c>
      <c r="AA18" s="232">
        <f t="shared" si="11"/>
        <v>8155.75</v>
      </c>
      <c r="AB18" s="232">
        <f t="shared" si="11"/>
        <v>8155.75</v>
      </c>
      <c r="AC18" s="232">
        <f t="shared" si="11"/>
        <v>8155.75</v>
      </c>
      <c r="AD18" s="232">
        <f t="shared" si="11"/>
        <v>8155.75</v>
      </c>
      <c r="AE18" s="232">
        <f t="shared" si="11"/>
        <v>8155.75</v>
      </c>
      <c r="AF18" s="232">
        <f t="shared" si="11"/>
        <v>8155.75</v>
      </c>
      <c r="AG18" s="232">
        <f t="shared" si="11"/>
        <v>8155.75</v>
      </c>
      <c r="AH18" s="232">
        <f t="shared" si="11"/>
        <v>8155.75</v>
      </c>
      <c r="AI18" s="232">
        <f t="shared" si="11"/>
        <v>8155.75</v>
      </c>
      <c r="AJ18" s="232">
        <f t="shared" si="11"/>
        <v>8155.75</v>
      </c>
      <c r="AK18" s="232">
        <f t="shared" si="11"/>
        <v>8155.75</v>
      </c>
      <c r="AL18" s="232">
        <f t="shared" si="11"/>
        <v>8155.75</v>
      </c>
      <c r="AM18" s="232">
        <f t="shared" si="11"/>
        <v>8155.75</v>
      </c>
      <c r="AN18" s="232">
        <f t="shared" si="11"/>
        <v>8155.75</v>
      </c>
      <c r="AO18" s="232">
        <f t="shared" si="11"/>
        <v>8155.75</v>
      </c>
      <c r="AP18" s="232">
        <f t="shared" si="11"/>
        <v>8155.75</v>
      </c>
      <c r="AQ18" s="232">
        <f t="shared" si="11"/>
        <v>8155.75</v>
      </c>
      <c r="AR18" s="232">
        <f t="shared" si="11"/>
        <v>8155.75</v>
      </c>
      <c r="AS18" s="232">
        <f t="shared" si="11"/>
        <v>8155.75</v>
      </c>
      <c r="AT18" s="232">
        <f t="shared" si="11"/>
        <v>8155.75</v>
      </c>
      <c r="AU18" s="232">
        <f t="shared" si="11"/>
        <v>8155.75</v>
      </c>
      <c r="AV18" s="232">
        <f t="shared" si="11"/>
        <v>8155.75</v>
      </c>
      <c r="AW18" s="232">
        <f t="shared" si="11"/>
        <v>8155.75</v>
      </c>
      <c r="AX18" s="232">
        <f t="shared" si="11"/>
        <v>8155.75</v>
      </c>
      <c r="AY18" s="232">
        <f t="shared" si="11"/>
        <v>8155.75</v>
      </c>
      <c r="AZ18" s="232">
        <f t="shared" si="11"/>
        <v>8155.75</v>
      </c>
      <c r="BA18" s="232">
        <f t="shared" si="11"/>
        <v>8155.75</v>
      </c>
      <c r="BB18" s="232">
        <f t="shared" si="11"/>
        <v>8155.75</v>
      </c>
      <c r="BC18" s="232">
        <f t="shared" si="11"/>
        <v>8155.75</v>
      </c>
      <c r="BD18" s="232">
        <f t="shared" si="11"/>
        <v>8155.75</v>
      </c>
      <c r="BE18" s="232">
        <f t="shared" si="11"/>
        <v>8155.75</v>
      </c>
    </row>
    <row r="19" spans="2:57" ht="14.4">
      <c r="B19" s="173" t="s">
        <v>229</v>
      </c>
      <c r="C19" s="173" t="s">
        <v>230</v>
      </c>
      <c r="D19" s="205" t="s">
        <v>241</v>
      </c>
      <c r="E19" s="173">
        <v>1017.56</v>
      </c>
      <c r="F19" s="207">
        <v>25</v>
      </c>
      <c r="G19" s="207">
        <f t="shared" ref="G19" si="12">E19*F19</f>
        <v>25439</v>
      </c>
      <c r="I19" s="174">
        <f t="shared" ref="I19" si="13">G19*12</f>
        <v>305268</v>
      </c>
      <c r="J19" s="169"/>
      <c r="K19" s="211" t="s">
        <v>240</v>
      </c>
      <c r="L19" s="212"/>
      <c r="M19" s="207"/>
      <c r="N19" s="207"/>
      <c r="O19" s="207">
        <f>I19</f>
        <v>305268</v>
      </c>
      <c r="P19" s="207">
        <f>I19</f>
        <v>305268</v>
      </c>
      <c r="Q19" s="182"/>
      <c r="R19" s="230"/>
      <c r="S19" s="230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/>
      <c r="AG19" s="230"/>
      <c r="AH19" s="232">
        <f>$G$19</f>
        <v>25439</v>
      </c>
      <c r="AI19" s="232">
        <f t="shared" ref="AI19:BE19" si="14">$G$19</f>
        <v>25439</v>
      </c>
      <c r="AJ19" s="232">
        <f t="shared" si="14"/>
        <v>25439</v>
      </c>
      <c r="AK19" s="232">
        <f t="shared" si="14"/>
        <v>25439</v>
      </c>
      <c r="AL19" s="232">
        <f t="shared" si="14"/>
        <v>25439</v>
      </c>
      <c r="AM19" s="232">
        <f t="shared" si="14"/>
        <v>25439</v>
      </c>
      <c r="AN19" s="232">
        <f t="shared" si="14"/>
        <v>25439</v>
      </c>
      <c r="AO19" s="232">
        <f t="shared" si="14"/>
        <v>25439</v>
      </c>
      <c r="AP19" s="232">
        <f t="shared" si="14"/>
        <v>25439</v>
      </c>
      <c r="AQ19" s="232">
        <f t="shared" si="14"/>
        <v>25439</v>
      </c>
      <c r="AR19" s="232">
        <f t="shared" si="14"/>
        <v>25439</v>
      </c>
      <c r="AS19" s="232">
        <f t="shared" si="14"/>
        <v>25439</v>
      </c>
      <c r="AT19" s="232">
        <f>$G$19</f>
        <v>25439</v>
      </c>
      <c r="AU19" s="232">
        <f t="shared" si="14"/>
        <v>25439</v>
      </c>
      <c r="AV19" s="232">
        <f t="shared" si="14"/>
        <v>25439</v>
      </c>
      <c r="AW19" s="232">
        <f t="shared" si="14"/>
        <v>25439</v>
      </c>
      <c r="AX19" s="232">
        <f t="shared" si="14"/>
        <v>25439</v>
      </c>
      <c r="AY19" s="232">
        <f t="shared" si="14"/>
        <v>25439</v>
      </c>
      <c r="AZ19" s="232">
        <f t="shared" si="14"/>
        <v>25439</v>
      </c>
      <c r="BA19" s="232">
        <f t="shared" si="14"/>
        <v>25439</v>
      </c>
      <c r="BB19" s="232">
        <f t="shared" si="14"/>
        <v>25439</v>
      </c>
      <c r="BC19" s="232">
        <f t="shared" si="14"/>
        <v>25439</v>
      </c>
      <c r="BD19" s="232">
        <f t="shared" si="14"/>
        <v>25439</v>
      </c>
      <c r="BE19" s="232">
        <f t="shared" si="14"/>
        <v>25439</v>
      </c>
    </row>
    <row r="20" spans="2:57" ht="14.4" thickBot="1"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239"/>
      <c r="AI20" s="239"/>
      <c r="AJ20" s="239"/>
      <c r="AK20" s="239"/>
      <c r="AL20" s="239"/>
      <c r="AM20" s="239"/>
      <c r="AN20" s="239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</row>
    <row r="21" spans="2:57" ht="15" thickBot="1">
      <c r="B21" s="175" t="s">
        <v>86</v>
      </c>
      <c r="C21" s="176"/>
      <c r="D21" s="176"/>
      <c r="E21" s="176"/>
      <c r="F21" s="177"/>
      <c r="G21" s="208">
        <f>SUM(G18:G19)</f>
        <v>33594.75</v>
      </c>
      <c r="I21" s="209">
        <f>SUM(I18:I19)</f>
        <v>403137</v>
      </c>
      <c r="J21" s="170"/>
      <c r="M21" s="209">
        <f>SUM(M18:M19)</f>
        <v>0</v>
      </c>
      <c r="N21" s="209">
        <f>SUM(N18:N19)</f>
        <v>97869</v>
      </c>
      <c r="O21" s="209">
        <f>SUM(O18:O19)</f>
        <v>403137</v>
      </c>
      <c r="P21" s="209">
        <f>SUM(P18:P19)</f>
        <v>403137</v>
      </c>
      <c r="Q21" s="182"/>
      <c r="R21" s="238">
        <f t="shared" ref="R21:BE21" si="15">SUM(R18:R19)</f>
        <v>0</v>
      </c>
      <c r="S21" s="238">
        <f t="shared" si="15"/>
        <v>0</v>
      </c>
      <c r="T21" s="238">
        <f t="shared" si="15"/>
        <v>0</v>
      </c>
      <c r="U21" s="238">
        <f t="shared" si="15"/>
        <v>0</v>
      </c>
      <c r="V21" s="238">
        <f t="shared" si="15"/>
        <v>8155.75</v>
      </c>
      <c r="W21" s="238">
        <f t="shared" si="15"/>
        <v>8155.75</v>
      </c>
      <c r="X21" s="238">
        <f t="shared" si="15"/>
        <v>8155.75</v>
      </c>
      <c r="Y21" s="238">
        <f t="shared" si="15"/>
        <v>8155.75</v>
      </c>
      <c r="Z21" s="238">
        <f t="shared" si="15"/>
        <v>8155.75</v>
      </c>
      <c r="AA21" s="238">
        <f t="shared" si="15"/>
        <v>8155.75</v>
      </c>
      <c r="AB21" s="238">
        <f t="shared" si="15"/>
        <v>8155.75</v>
      </c>
      <c r="AC21" s="238">
        <f t="shared" si="15"/>
        <v>8155.75</v>
      </c>
      <c r="AD21" s="238">
        <f t="shared" si="15"/>
        <v>8155.75</v>
      </c>
      <c r="AE21" s="238">
        <f t="shared" si="15"/>
        <v>8155.75</v>
      </c>
      <c r="AF21" s="238">
        <f t="shared" si="15"/>
        <v>8155.75</v>
      </c>
      <c r="AG21" s="238">
        <f t="shared" si="15"/>
        <v>8155.75</v>
      </c>
      <c r="AH21" s="238">
        <f t="shared" si="15"/>
        <v>33594.75</v>
      </c>
      <c r="AI21" s="238">
        <f t="shared" si="15"/>
        <v>33594.75</v>
      </c>
      <c r="AJ21" s="238">
        <f t="shared" si="15"/>
        <v>33594.75</v>
      </c>
      <c r="AK21" s="238">
        <f t="shared" si="15"/>
        <v>33594.75</v>
      </c>
      <c r="AL21" s="238">
        <f t="shared" si="15"/>
        <v>33594.75</v>
      </c>
      <c r="AM21" s="238">
        <f t="shared" si="15"/>
        <v>33594.75</v>
      </c>
      <c r="AN21" s="238">
        <f t="shared" si="15"/>
        <v>33594.75</v>
      </c>
      <c r="AO21" s="238">
        <f t="shared" si="15"/>
        <v>33594.75</v>
      </c>
      <c r="AP21" s="238">
        <f t="shared" si="15"/>
        <v>33594.75</v>
      </c>
      <c r="AQ21" s="238">
        <f t="shared" si="15"/>
        <v>33594.75</v>
      </c>
      <c r="AR21" s="238">
        <f t="shared" si="15"/>
        <v>33594.75</v>
      </c>
      <c r="AS21" s="238">
        <f t="shared" si="15"/>
        <v>33594.75</v>
      </c>
      <c r="AT21" s="238">
        <f t="shared" si="15"/>
        <v>33594.75</v>
      </c>
      <c r="AU21" s="238">
        <f t="shared" si="15"/>
        <v>33594.75</v>
      </c>
      <c r="AV21" s="238">
        <f t="shared" si="15"/>
        <v>33594.75</v>
      </c>
      <c r="AW21" s="238">
        <f t="shared" si="15"/>
        <v>33594.75</v>
      </c>
      <c r="AX21" s="238">
        <f t="shared" si="15"/>
        <v>33594.75</v>
      </c>
      <c r="AY21" s="238">
        <f t="shared" si="15"/>
        <v>33594.75</v>
      </c>
      <c r="AZ21" s="238">
        <f t="shared" si="15"/>
        <v>33594.75</v>
      </c>
      <c r="BA21" s="238">
        <f t="shared" si="15"/>
        <v>33594.75</v>
      </c>
      <c r="BB21" s="238">
        <f t="shared" si="15"/>
        <v>33594.75</v>
      </c>
      <c r="BC21" s="238">
        <f t="shared" si="15"/>
        <v>33594.75</v>
      </c>
      <c r="BD21" s="238">
        <f t="shared" si="15"/>
        <v>33594.75</v>
      </c>
      <c r="BE21" s="238">
        <f t="shared" si="15"/>
        <v>33594.75</v>
      </c>
    </row>
    <row r="22" spans="2:57"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</row>
    <row r="23" spans="2:57" ht="14.4">
      <c r="B23" s="171" t="s">
        <v>217</v>
      </c>
      <c r="C23" s="172"/>
      <c r="D23" s="172"/>
      <c r="E23" s="172"/>
      <c r="F23" s="172"/>
      <c r="G23" s="172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BA23" s="156"/>
      <c r="BB23" s="156"/>
      <c r="BC23" s="156"/>
      <c r="BD23" s="156"/>
      <c r="BE23" s="156"/>
    </row>
    <row r="24" spans="2:57"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</row>
    <row r="25" spans="2:57" ht="14.4">
      <c r="B25" s="199" t="s">
        <v>222</v>
      </c>
      <c r="C25" s="199" t="s">
        <v>223</v>
      </c>
      <c r="D25" s="199" t="s">
        <v>242</v>
      </c>
      <c r="E25" s="179" t="s">
        <v>196</v>
      </c>
      <c r="F25" s="179" t="s">
        <v>163</v>
      </c>
      <c r="G25" s="179" t="s">
        <v>195</v>
      </c>
      <c r="M25" s="179">
        <v>2025</v>
      </c>
      <c r="N25" s="179">
        <v>2026</v>
      </c>
      <c r="O25" s="179">
        <v>2027</v>
      </c>
      <c r="P25" s="179" t="s">
        <v>396</v>
      </c>
      <c r="Q25" s="182"/>
      <c r="R25" s="236">
        <v>45901</v>
      </c>
      <c r="S25" s="236">
        <v>45931</v>
      </c>
      <c r="T25" s="236">
        <v>45962</v>
      </c>
      <c r="U25" s="236">
        <v>45992</v>
      </c>
      <c r="V25" s="236">
        <v>46023</v>
      </c>
      <c r="W25" s="236">
        <v>46054</v>
      </c>
      <c r="X25" s="236">
        <v>46082</v>
      </c>
      <c r="Y25" s="236">
        <v>46113</v>
      </c>
      <c r="Z25" s="236">
        <v>46143</v>
      </c>
      <c r="AA25" s="236">
        <v>46174</v>
      </c>
      <c r="AB25" s="236">
        <v>46204</v>
      </c>
      <c r="AC25" s="236">
        <v>46235</v>
      </c>
      <c r="AD25" s="236">
        <v>46266</v>
      </c>
      <c r="AE25" s="236">
        <v>46296</v>
      </c>
      <c r="AF25" s="236">
        <v>46327</v>
      </c>
      <c r="AG25" s="236">
        <v>46357</v>
      </c>
      <c r="AH25" s="236">
        <v>46388</v>
      </c>
      <c r="AI25" s="236">
        <v>46419</v>
      </c>
      <c r="AJ25" s="236">
        <v>46447</v>
      </c>
      <c r="AK25" s="236">
        <v>46478</v>
      </c>
      <c r="AL25" s="236">
        <v>46508</v>
      </c>
      <c r="AM25" s="236">
        <v>46539</v>
      </c>
      <c r="AN25" s="236">
        <v>46569</v>
      </c>
      <c r="AO25" s="236">
        <v>46600</v>
      </c>
      <c r="AP25" s="236">
        <v>46631</v>
      </c>
      <c r="AQ25" s="236">
        <v>46661</v>
      </c>
      <c r="AR25" s="236">
        <v>46692</v>
      </c>
      <c r="AS25" s="236">
        <v>46722</v>
      </c>
      <c r="AT25" s="236">
        <v>46753</v>
      </c>
      <c r="AU25" s="236">
        <v>46784</v>
      </c>
      <c r="AV25" s="236">
        <v>46813</v>
      </c>
      <c r="AW25" s="236">
        <v>46844</v>
      </c>
      <c r="AX25" s="236">
        <v>46874</v>
      </c>
      <c r="AY25" s="236">
        <v>46905</v>
      </c>
      <c r="AZ25" s="236">
        <v>46935</v>
      </c>
      <c r="BA25" s="236">
        <v>46966</v>
      </c>
      <c r="BB25" s="236">
        <v>46997</v>
      </c>
      <c r="BC25" s="236">
        <v>47027</v>
      </c>
      <c r="BD25" s="236">
        <v>47058</v>
      </c>
      <c r="BE25" s="236">
        <v>47088</v>
      </c>
    </row>
    <row r="26" spans="2:57" ht="14.4">
      <c r="B26" s="200" t="s">
        <v>225</v>
      </c>
      <c r="C26" s="200" t="s">
        <v>237</v>
      </c>
      <c r="D26" s="200" t="s">
        <v>243</v>
      </c>
      <c r="E26" s="173">
        <v>1</v>
      </c>
      <c r="F26" s="207">
        <v>100000</v>
      </c>
      <c r="G26" s="207">
        <f>E26*F26</f>
        <v>100000</v>
      </c>
      <c r="M26" s="207"/>
      <c r="N26" s="207">
        <f>G26</f>
        <v>100000</v>
      </c>
      <c r="O26" s="207"/>
      <c r="P26" s="207"/>
      <c r="Q26" s="182"/>
      <c r="R26" s="230"/>
      <c r="S26" s="230"/>
      <c r="T26" s="230"/>
      <c r="U26" s="230"/>
      <c r="V26" s="232">
        <f>N26</f>
        <v>100000</v>
      </c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</row>
    <row r="27" spans="2:57" ht="14.4">
      <c r="B27" s="200" t="s">
        <v>229</v>
      </c>
      <c r="C27" s="200" t="s">
        <v>230</v>
      </c>
      <c r="D27" s="200" t="s">
        <v>243</v>
      </c>
      <c r="E27" s="173">
        <v>1</v>
      </c>
      <c r="F27" s="207">
        <v>100000</v>
      </c>
      <c r="G27" s="207">
        <f t="shared" ref="G27" si="16">E27*F27</f>
        <v>100000</v>
      </c>
      <c r="M27" s="207"/>
      <c r="N27" s="207"/>
      <c r="O27" s="207">
        <f>G27</f>
        <v>100000</v>
      </c>
      <c r="P27" s="207"/>
      <c r="Q27" s="182"/>
      <c r="R27" s="230"/>
      <c r="S27" s="230"/>
      <c r="T27" s="230"/>
      <c r="U27" s="230"/>
      <c r="V27" s="230"/>
      <c r="W27" s="230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2">
        <f>O27</f>
        <v>100000</v>
      </c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2">
        <f>AA27</f>
        <v>0</v>
      </c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</row>
    <row r="28" spans="2:57" ht="14.4" thickBot="1">
      <c r="I28" s="210"/>
      <c r="Q28" s="182"/>
      <c r="R28" s="182"/>
      <c r="S28" s="182"/>
      <c r="T28" s="182"/>
      <c r="U28" s="182"/>
      <c r="V28" s="182"/>
      <c r="W28" s="182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234"/>
      <c r="AI28" s="234"/>
      <c r="AJ28" s="234"/>
      <c r="AK28" s="234"/>
      <c r="AL28" s="234"/>
      <c r="AM28" s="234"/>
      <c r="AN28" s="234"/>
      <c r="AO28" s="234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</row>
    <row r="29" spans="2:57" ht="15" thickBot="1">
      <c r="B29" s="175" t="s">
        <v>86</v>
      </c>
      <c r="C29" s="176"/>
      <c r="D29" s="176"/>
      <c r="E29" s="176"/>
      <c r="F29" s="177"/>
      <c r="G29" s="208">
        <f>SUM(G26:G27)</f>
        <v>200000</v>
      </c>
      <c r="M29" s="209">
        <f>SUM(M26:M27)</f>
        <v>0</v>
      </c>
      <c r="N29" s="209">
        <f>SUM(N26:N27)</f>
        <v>100000</v>
      </c>
      <c r="O29" s="209">
        <f>SUM(O26:O27)</f>
        <v>100000</v>
      </c>
      <c r="P29" s="209">
        <f>SUM(P26:P27)</f>
        <v>0</v>
      </c>
      <c r="R29" s="209">
        <f t="shared" ref="R29:BE29" si="17">SUM(R26:R27)</f>
        <v>0</v>
      </c>
      <c r="S29" s="209">
        <f t="shared" si="17"/>
        <v>0</v>
      </c>
      <c r="T29" s="209">
        <f t="shared" si="17"/>
        <v>0</v>
      </c>
      <c r="U29" s="209">
        <f t="shared" si="17"/>
        <v>0</v>
      </c>
      <c r="V29" s="209">
        <f t="shared" si="17"/>
        <v>100000</v>
      </c>
      <c r="W29" s="209">
        <f t="shared" si="17"/>
        <v>0</v>
      </c>
      <c r="X29" s="209">
        <f t="shared" si="17"/>
        <v>0</v>
      </c>
      <c r="Y29" s="209">
        <f t="shared" si="17"/>
        <v>0</v>
      </c>
      <c r="Z29" s="209">
        <f t="shared" si="17"/>
        <v>0</v>
      </c>
      <c r="AA29" s="209">
        <f t="shared" si="17"/>
        <v>0</v>
      </c>
      <c r="AB29" s="209">
        <f t="shared" si="17"/>
        <v>0</v>
      </c>
      <c r="AC29" s="209">
        <f t="shared" si="17"/>
        <v>0</v>
      </c>
      <c r="AD29" s="209">
        <f t="shared" si="17"/>
        <v>0</v>
      </c>
      <c r="AE29" s="209">
        <f t="shared" si="17"/>
        <v>0</v>
      </c>
      <c r="AF29" s="209">
        <f t="shared" si="17"/>
        <v>0</v>
      </c>
      <c r="AG29" s="209">
        <f t="shared" si="17"/>
        <v>0</v>
      </c>
      <c r="AH29" s="209">
        <f t="shared" si="17"/>
        <v>100000</v>
      </c>
      <c r="AI29" s="209">
        <f t="shared" si="17"/>
        <v>0</v>
      </c>
      <c r="AJ29" s="209">
        <f t="shared" si="17"/>
        <v>0</v>
      </c>
      <c r="AK29" s="209">
        <f t="shared" si="17"/>
        <v>0</v>
      </c>
      <c r="AL29" s="209">
        <f t="shared" si="17"/>
        <v>0</v>
      </c>
      <c r="AM29" s="209">
        <f t="shared" si="17"/>
        <v>0</v>
      </c>
      <c r="AN29" s="209">
        <f t="shared" si="17"/>
        <v>0</v>
      </c>
      <c r="AO29" s="209">
        <f t="shared" si="17"/>
        <v>0</v>
      </c>
      <c r="AP29" s="209">
        <f t="shared" si="17"/>
        <v>0</v>
      </c>
      <c r="AQ29" s="209">
        <f t="shared" si="17"/>
        <v>0</v>
      </c>
      <c r="AR29" s="209">
        <f t="shared" si="17"/>
        <v>0</v>
      </c>
      <c r="AS29" s="209">
        <f t="shared" si="17"/>
        <v>0</v>
      </c>
      <c r="AT29" s="209">
        <f t="shared" si="17"/>
        <v>0</v>
      </c>
      <c r="AU29" s="209">
        <f t="shared" si="17"/>
        <v>0</v>
      </c>
      <c r="AV29" s="209">
        <f t="shared" si="17"/>
        <v>0</v>
      </c>
      <c r="AW29" s="209">
        <f t="shared" si="17"/>
        <v>0</v>
      </c>
      <c r="AX29" s="209">
        <f t="shared" si="17"/>
        <v>0</v>
      </c>
      <c r="AY29" s="209">
        <f t="shared" si="17"/>
        <v>0</v>
      </c>
      <c r="AZ29" s="209">
        <f t="shared" si="17"/>
        <v>0</v>
      </c>
      <c r="BA29" s="209">
        <f t="shared" si="17"/>
        <v>0</v>
      </c>
      <c r="BB29" s="209">
        <f t="shared" si="17"/>
        <v>0</v>
      </c>
      <c r="BC29" s="209">
        <f t="shared" si="17"/>
        <v>0</v>
      </c>
      <c r="BD29" s="209">
        <f t="shared" si="17"/>
        <v>0</v>
      </c>
      <c r="BE29" s="209">
        <f t="shared" si="17"/>
        <v>0</v>
      </c>
    </row>
    <row r="30" spans="2:57"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56"/>
      <c r="AQ30" s="156"/>
      <c r="AR30" s="156"/>
      <c r="AS30" s="156"/>
      <c r="BA30" s="156"/>
      <c r="BB30" s="156"/>
      <c r="BC30" s="156"/>
      <c r="BD30" s="156"/>
      <c r="BE30" s="156"/>
    </row>
    <row r="31" spans="2:57" ht="14.4" thickBot="1"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BA31" s="156"/>
      <c r="BB31" s="156"/>
      <c r="BC31" s="156"/>
      <c r="BD31" s="156"/>
      <c r="BE31" s="156"/>
    </row>
    <row r="32" spans="2:57" ht="14.4" thickBot="1">
      <c r="K32" s="221" t="s">
        <v>218</v>
      </c>
      <c r="M32" s="209">
        <f>M13-M21-M29</f>
        <v>0</v>
      </c>
      <c r="N32" s="209">
        <f>N13-N21-N29</f>
        <v>-70669</v>
      </c>
      <c r="O32" s="209">
        <f>O13-O21-O29</f>
        <v>142463</v>
      </c>
      <c r="P32" s="209">
        <f>P13-P21-P29</f>
        <v>242463</v>
      </c>
      <c r="R32" s="209">
        <f t="shared" ref="R32:BE32" si="18">R13-R21-R29</f>
        <v>0</v>
      </c>
      <c r="S32" s="209">
        <f t="shared" si="18"/>
        <v>0</v>
      </c>
      <c r="T32" s="209">
        <f t="shared" si="18"/>
        <v>0</v>
      </c>
      <c r="U32" s="209">
        <f t="shared" si="18"/>
        <v>0</v>
      </c>
      <c r="V32" s="209">
        <f t="shared" si="18"/>
        <v>-97555.75</v>
      </c>
      <c r="W32" s="209">
        <f t="shared" si="18"/>
        <v>2444.25</v>
      </c>
      <c r="X32" s="209">
        <f t="shared" si="18"/>
        <v>2444.25</v>
      </c>
      <c r="Y32" s="209">
        <f t="shared" si="18"/>
        <v>2444.25</v>
      </c>
      <c r="Z32" s="209">
        <f t="shared" si="18"/>
        <v>2444.25</v>
      </c>
      <c r="AA32" s="209">
        <f t="shared" si="18"/>
        <v>2444.25</v>
      </c>
      <c r="AB32" s="209">
        <f t="shared" si="18"/>
        <v>2444.25</v>
      </c>
      <c r="AC32" s="209">
        <f t="shared" si="18"/>
        <v>2444.25</v>
      </c>
      <c r="AD32" s="209">
        <f t="shared" si="18"/>
        <v>2444.25</v>
      </c>
      <c r="AE32" s="209">
        <f t="shared" si="18"/>
        <v>2444.25</v>
      </c>
      <c r="AF32" s="209">
        <f t="shared" si="18"/>
        <v>2444.25</v>
      </c>
      <c r="AG32" s="209">
        <f t="shared" si="18"/>
        <v>2444.25</v>
      </c>
      <c r="AH32" s="209">
        <f t="shared" si="18"/>
        <v>-79794.75</v>
      </c>
      <c r="AI32" s="209">
        <f t="shared" si="18"/>
        <v>20205.25</v>
      </c>
      <c r="AJ32" s="209">
        <f t="shared" si="18"/>
        <v>20205.25</v>
      </c>
      <c r="AK32" s="209">
        <f t="shared" si="18"/>
        <v>20205.25</v>
      </c>
      <c r="AL32" s="209">
        <f t="shared" si="18"/>
        <v>20205.25</v>
      </c>
      <c r="AM32" s="209">
        <f t="shared" si="18"/>
        <v>20205.25</v>
      </c>
      <c r="AN32" s="209">
        <f t="shared" si="18"/>
        <v>20205.25</v>
      </c>
      <c r="AO32" s="209">
        <f t="shared" si="18"/>
        <v>20205.25</v>
      </c>
      <c r="AP32" s="209">
        <f t="shared" si="18"/>
        <v>20205.25</v>
      </c>
      <c r="AQ32" s="209">
        <f t="shared" si="18"/>
        <v>20205.25</v>
      </c>
      <c r="AR32" s="209">
        <f t="shared" si="18"/>
        <v>20205.25</v>
      </c>
      <c r="AS32" s="209">
        <f t="shared" si="18"/>
        <v>20205.25</v>
      </c>
      <c r="AT32" s="209">
        <f t="shared" si="18"/>
        <v>20205.25</v>
      </c>
      <c r="AU32" s="209">
        <f t="shared" si="18"/>
        <v>20205.25</v>
      </c>
      <c r="AV32" s="209">
        <f t="shared" si="18"/>
        <v>20205.25</v>
      </c>
      <c r="AW32" s="209">
        <f t="shared" si="18"/>
        <v>20205.25</v>
      </c>
      <c r="AX32" s="209">
        <f t="shared" si="18"/>
        <v>20205.25</v>
      </c>
      <c r="AY32" s="209">
        <f t="shared" si="18"/>
        <v>20205.25</v>
      </c>
      <c r="AZ32" s="209">
        <f t="shared" si="18"/>
        <v>20205.25</v>
      </c>
      <c r="BA32" s="209">
        <f t="shared" si="18"/>
        <v>20205.25</v>
      </c>
      <c r="BB32" s="209">
        <f t="shared" si="18"/>
        <v>20205.25</v>
      </c>
      <c r="BC32" s="209">
        <f t="shared" si="18"/>
        <v>20205.25</v>
      </c>
      <c r="BD32" s="209">
        <f t="shared" si="18"/>
        <v>20205.25</v>
      </c>
      <c r="BE32" s="209">
        <f t="shared" si="18"/>
        <v>20205.25</v>
      </c>
    </row>
    <row r="33" spans="24:65"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</row>
    <row r="34" spans="24:65"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</row>
    <row r="35" spans="24:65"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BA35" s="156"/>
      <c r="BB35" s="156"/>
      <c r="BC35" s="156"/>
      <c r="BD35" s="156"/>
      <c r="BE35" s="156"/>
      <c r="BF35" s="156"/>
      <c r="BG35" s="156"/>
      <c r="BH35" s="156"/>
      <c r="BI35" s="156"/>
      <c r="BJ35" s="156"/>
      <c r="BK35" s="156"/>
      <c r="BL35" s="156"/>
      <c r="BM35" s="156"/>
    </row>
    <row r="36" spans="24:65"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BA36" s="156"/>
      <c r="BB36" s="156"/>
      <c r="BC36" s="156"/>
      <c r="BD36" s="156"/>
      <c r="BE36" s="156"/>
      <c r="BF36" s="156"/>
      <c r="BG36" s="156"/>
      <c r="BH36" s="156"/>
      <c r="BI36" s="156"/>
      <c r="BJ36" s="156"/>
      <c r="BK36" s="156"/>
      <c r="BL36" s="156"/>
      <c r="BM36" s="156"/>
    </row>
    <row r="37" spans="24:65"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BA37" s="156"/>
      <c r="BB37" s="156"/>
      <c r="BC37" s="156"/>
      <c r="BD37" s="156"/>
      <c r="BE37" s="156"/>
      <c r="BF37" s="156"/>
      <c r="BG37" s="156"/>
      <c r="BH37" s="156"/>
      <c r="BI37" s="156"/>
      <c r="BJ37" s="156"/>
      <c r="BK37" s="156"/>
      <c r="BL37" s="156"/>
      <c r="BM37" s="156"/>
    </row>
    <row r="38" spans="24:65"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BA38" s="156"/>
      <c r="BB38" s="156"/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</row>
    <row r="39" spans="24:65"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BA39" s="156"/>
      <c r="BB39" s="156"/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</row>
    <row r="40" spans="24:65"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BA40" s="156"/>
      <c r="BB40" s="156"/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</row>
    <row r="41" spans="24:65"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BA41" s="156"/>
      <c r="BB41" s="156"/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</row>
    <row r="42" spans="24:65"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BA42" s="156"/>
      <c r="BB42" s="156"/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</row>
    <row r="43" spans="24:65"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BA43" s="156"/>
      <c r="BB43" s="156"/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</row>
    <row r="44" spans="24:65"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BA44" s="156"/>
      <c r="BB44" s="156"/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</row>
    <row r="45" spans="24:65"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BA45" s="156"/>
      <c r="BB45" s="156"/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</row>
    <row r="46" spans="24:65"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</row>
    <row r="47" spans="24:65"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</row>
    <row r="48" spans="24:65"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BA48" s="156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</row>
    <row r="49" spans="24:65"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</row>
    <row r="50" spans="24:65"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BA50" s="156"/>
      <c r="BB50" s="156"/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</row>
    <row r="51" spans="24:65"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BA51" s="156"/>
      <c r="BB51" s="156"/>
      <c r="BC51" s="156"/>
      <c r="BD51" s="156"/>
      <c r="BE51" s="156"/>
      <c r="BF51" s="156"/>
      <c r="BG51" s="156"/>
      <c r="BH51" s="156"/>
      <c r="BI51" s="156"/>
      <c r="BJ51" s="156"/>
      <c r="BK51" s="156"/>
      <c r="BL51" s="156"/>
      <c r="BM51" s="156"/>
    </row>
    <row r="52" spans="24:65"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BA52" s="156"/>
      <c r="BB52" s="156"/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</row>
    <row r="53" spans="24:65"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BA53" s="156"/>
      <c r="BB53" s="156"/>
      <c r="BC53" s="156"/>
      <c r="BD53" s="156"/>
      <c r="BE53" s="156"/>
      <c r="BF53" s="156"/>
      <c r="BG53" s="156"/>
      <c r="BH53" s="156"/>
      <c r="BI53" s="156"/>
      <c r="BJ53" s="156"/>
      <c r="BK53" s="156"/>
      <c r="BL53" s="156"/>
      <c r="BM53" s="156"/>
    </row>
    <row r="54" spans="24:65"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BA54" s="156"/>
      <c r="BB54" s="156"/>
      <c r="BC54" s="156"/>
      <c r="BD54" s="156"/>
      <c r="BE54" s="156"/>
      <c r="BF54" s="156"/>
      <c r="BG54" s="156"/>
      <c r="BH54" s="156"/>
      <c r="BI54" s="156"/>
      <c r="BJ54" s="156"/>
      <c r="BK54" s="156"/>
      <c r="BL54" s="156"/>
      <c r="BM54" s="156"/>
    </row>
    <row r="55" spans="24:65"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  <c r="BA55" s="156"/>
      <c r="BB55" s="156"/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</row>
    <row r="56" spans="24:65"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</row>
    <row r="57" spans="24:65">
      <c r="X57" s="156"/>
      <c r="Y57" s="156"/>
      <c r="Z57" s="156"/>
      <c r="AA57" s="156"/>
      <c r="AB57" s="156"/>
      <c r="AC57" s="156"/>
      <c r="AD57" s="156"/>
      <c r="AE57" s="156"/>
      <c r="AF57" s="156"/>
      <c r="AG57" s="156"/>
      <c r="AH57" s="156"/>
      <c r="AI57" s="156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  <c r="BA57" s="156"/>
      <c r="BB57" s="156"/>
      <c r="BC57" s="156"/>
      <c r="BD57" s="156"/>
      <c r="BE57" s="156"/>
      <c r="BF57" s="156"/>
      <c r="BG57" s="156"/>
      <c r="BH57" s="156"/>
      <c r="BI57" s="156"/>
      <c r="BJ57" s="156"/>
      <c r="BK57" s="156"/>
      <c r="BL57" s="156"/>
      <c r="BM57" s="156"/>
    </row>
    <row r="58" spans="24:65"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6"/>
      <c r="AI58" s="156"/>
      <c r="AJ58" s="156"/>
      <c r="AK58" s="156"/>
      <c r="AL58" s="156"/>
      <c r="AM58" s="156"/>
      <c r="AN58" s="156"/>
      <c r="AO58" s="156"/>
      <c r="AP58" s="156"/>
      <c r="AQ58" s="156"/>
      <c r="AR58" s="156"/>
      <c r="AS58" s="156"/>
      <c r="BA58" s="156"/>
      <c r="BB58" s="156"/>
      <c r="BC58" s="156"/>
      <c r="BD58" s="156"/>
      <c r="BE58" s="156"/>
      <c r="BF58" s="156"/>
      <c r="BG58" s="156"/>
      <c r="BH58" s="156"/>
      <c r="BI58" s="156"/>
      <c r="BJ58" s="156"/>
      <c r="BK58" s="156"/>
      <c r="BL58" s="156"/>
      <c r="BM58" s="156"/>
    </row>
    <row r="59" spans="24:65"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6"/>
      <c r="AI59" s="156"/>
      <c r="AJ59" s="156"/>
      <c r="AK59" s="156"/>
      <c r="AL59" s="156"/>
      <c r="AM59" s="156"/>
      <c r="AN59" s="156"/>
      <c r="AO59" s="156"/>
      <c r="AP59" s="156"/>
      <c r="AQ59" s="156"/>
      <c r="AR59" s="156"/>
      <c r="AS59" s="156"/>
      <c r="BA59" s="156"/>
      <c r="BB59" s="156"/>
      <c r="BC59" s="156"/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</row>
    <row r="60" spans="24:65"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  <c r="BA60" s="156"/>
      <c r="BB60" s="156"/>
      <c r="BC60" s="156"/>
      <c r="BD60" s="156"/>
      <c r="BE60" s="156"/>
      <c r="BF60" s="156"/>
      <c r="BG60" s="156"/>
      <c r="BH60" s="156"/>
      <c r="BI60" s="156"/>
      <c r="BJ60" s="156"/>
      <c r="BK60" s="156"/>
      <c r="BL60" s="156"/>
      <c r="BM60" s="156"/>
    </row>
    <row r="61" spans="24:65">
      <c r="X61" s="156"/>
      <c r="Y61" s="156"/>
      <c r="Z61" s="156"/>
      <c r="AA61" s="156"/>
      <c r="AB61" s="156"/>
      <c r="AC61" s="156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</row>
    <row r="62" spans="24:65"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</row>
    <row r="63" spans="24:65"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</row>
    <row r="64" spans="24:65"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</row>
    <row r="65" spans="24:65"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</row>
    <row r="66" spans="24:65"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</row>
    <row r="67" spans="24:65"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</row>
    <row r="68" spans="24:65"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</row>
    <row r="69" spans="24:65"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</row>
    <row r="70" spans="24:65">
      <c r="X70" s="156"/>
      <c r="Y70" s="156"/>
      <c r="Z70" s="156"/>
      <c r="AA70" s="156"/>
      <c r="AB70" s="156"/>
      <c r="AC70" s="156"/>
      <c r="AD70" s="156"/>
      <c r="AE70" s="156"/>
      <c r="AF70" s="156"/>
      <c r="AG70" s="156"/>
      <c r="AH70" s="156"/>
      <c r="AI70" s="156"/>
      <c r="AJ70" s="156"/>
      <c r="AK70" s="156"/>
      <c r="AL70" s="156"/>
      <c r="AM70" s="156"/>
      <c r="AN70" s="156"/>
      <c r="AO70" s="156"/>
      <c r="AP70" s="156"/>
      <c r="AQ70" s="156"/>
      <c r="AR70" s="156"/>
      <c r="AS70" s="156"/>
      <c r="BA70" s="156"/>
      <c r="BB70" s="156"/>
      <c r="BC70" s="156"/>
      <c r="BD70" s="156"/>
      <c r="BE70" s="156"/>
      <c r="BF70" s="156"/>
      <c r="BG70" s="156"/>
      <c r="BH70" s="156"/>
      <c r="BI70" s="156"/>
      <c r="BJ70" s="156"/>
      <c r="BK70" s="156"/>
      <c r="BL70" s="156"/>
      <c r="BM70" s="156"/>
    </row>
    <row r="71" spans="24:65">
      <c r="X71" s="156"/>
      <c r="Y71" s="156"/>
      <c r="Z71" s="156"/>
      <c r="AA71" s="156"/>
      <c r="AB71" s="156"/>
      <c r="AC71" s="156"/>
      <c r="AD71" s="156"/>
      <c r="AE71" s="156"/>
      <c r="AF71" s="156"/>
      <c r="AG71" s="156"/>
      <c r="AH71" s="156"/>
      <c r="AI71" s="156"/>
      <c r="AJ71" s="156"/>
      <c r="AK71" s="156"/>
      <c r="AL71" s="156"/>
      <c r="AM71" s="156"/>
      <c r="AN71" s="156"/>
      <c r="AO71" s="156"/>
      <c r="AP71" s="156"/>
      <c r="AQ71" s="156"/>
      <c r="AR71" s="156"/>
      <c r="AS71" s="156"/>
      <c r="BA71" s="156"/>
      <c r="BB71" s="156"/>
      <c r="BC71" s="156"/>
      <c r="BD71" s="156"/>
      <c r="BE71" s="156"/>
      <c r="BF71" s="156"/>
      <c r="BG71" s="156"/>
      <c r="BH71" s="156"/>
      <c r="BI71" s="156"/>
      <c r="BJ71" s="156"/>
      <c r="BK71" s="156"/>
      <c r="BL71" s="156"/>
      <c r="BM71" s="156"/>
    </row>
    <row r="72" spans="24:65">
      <c r="X72" s="156"/>
      <c r="Y72" s="156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56"/>
      <c r="AK72" s="156"/>
      <c r="AL72" s="156"/>
      <c r="AM72" s="156"/>
      <c r="AN72" s="156"/>
      <c r="AO72" s="156"/>
      <c r="AP72" s="156"/>
      <c r="AQ72" s="156"/>
      <c r="AR72" s="156"/>
      <c r="AS72" s="156"/>
      <c r="BA72" s="156"/>
      <c r="BB72" s="156"/>
      <c r="BC72" s="156"/>
      <c r="BD72" s="156"/>
      <c r="BE72" s="156"/>
      <c r="BF72" s="156"/>
      <c r="BG72" s="156"/>
      <c r="BH72" s="156"/>
      <c r="BI72" s="156"/>
      <c r="BJ72" s="156"/>
      <c r="BK72" s="156"/>
      <c r="BL72" s="156"/>
      <c r="BM72" s="156"/>
    </row>
    <row r="73" spans="24:65">
      <c r="X73" s="156"/>
      <c r="Y73" s="156"/>
      <c r="Z73" s="156"/>
      <c r="AA73" s="156"/>
      <c r="AB73" s="156"/>
      <c r="AC73" s="156"/>
      <c r="AD73" s="156"/>
      <c r="AE73" s="156"/>
      <c r="AF73" s="156"/>
      <c r="AG73" s="156"/>
      <c r="AH73" s="156"/>
      <c r="AI73" s="156"/>
      <c r="AJ73" s="156"/>
      <c r="AK73" s="156"/>
      <c r="AL73" s="156"/>
      <c r="AM73" s="156"/>
      <c r="AN73" s="156"/>
      <c r="AO73" s="156"/>
      <c r="AP73" s="156"/>
      <c r="AQ73" s="156"/>
      <c r="AR73" s="156"/>
      <c r="AS73" s="156"/>
      <c r="BA73" s="156"/>
      <c r="BB73" s="156"/>
      <c r="BC73" s="156"/>
      <c r="BD73" s="156"/>
      <c r="BE73" s="156"/>
      <c r="BF73" s="156"/>
      <c r="BG73" s="156"/>
      <c r="BH73" s="156"/>
      <c r="BI73" s="156"/>
      <c r="BJ73" s="156"/>
      <c r="BK73" s="156"/>
      <c r="BL73" s="156"/>
      <c r="BM73" s="156"/>
    </row>
    <row r="74" spans="24:65">
      <c r="X74" s="156"/>
      <c r="Y74" s="156"/>
      <c r="Z74" s="156"/>
      <c r="AA74" s="156"/>
      <c r="AB74" s="156"/>
      <c r="AC74" s="156"/>
      <c r="AD74" s="156"/>
      <c r="AE74" s="156"/>
      <c r="AF74" s="156"/>
      <c r="AG74" s="156"/>
      <c r="AH74" s="156"/>
      <c r="AI74" s="156"/>
      <c r="AJ74" s="156"/>
      <c r="AK74" s="156"/>
      <c r="AL74" s="156"/>
      <c r="AM74" s="156"/>
      <c r="AN74" s="156"/>
      <c r="AO74" s="156"/>
      <c r="AP74" s="156"/>
      <c r="AQ74" s="156"/>
      <c r="AR74" s="156"/>
      <c r="AS74" s="156"/>
      <c r="BA74" s="156"/>
      <c r="BB74" s="156"/>
      <c r="BC74" s="156"/>
      <c r="BD74" s="156"/>
      <c r="BE74" s="156"/>
      <c r="BF74" s="156"/>
      <c r="BG74" s="156"/>
      <c r="BH74" s="156"/>
      <c r="BI74" s="156"/>
      <c r="BJ74" s="156"/>
      <c r="BK74" s="156"/>
      <c r="BL74" s="156"/>
      <c r="BM74" s="156"/>
    </row>
    <row r="75" spans="24:65"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</row>
    <row r="76" spans="24:65"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</row>
    <row r="77" spans="24:65">
      <c r="X77" s="156"/>
      <c r="Y77" s="156"/>
      <c r="Z77" s="156"/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6"/>
      <c r="AL77" s="156"/>
      <c r="AM77" s="156"/>
      <c r="AN77" s="156"/>
      <c r="AO77" s="156"/>
      <c r="AP77" s="156"/>
      <c r="AQ77" s="156"/>
      <c r="AR77" s="156"/>
      <c r="AS77" s="156"/>
      <c r="BA77" s="156"/>
      <c r="BB77" s="156"/>
      <c r="BC77" s="156"/>
      <c r="BD77" s="156"/>
      <c r="BE77" s="156"/>
      <c r="BF77" s="156"/>
      <c r="BG77" s="156"/>
      <c r="BH77" s="156"/>
      <c r="BI77" s="156"/>
      <c r="BJ77" s="156"/>
      <c r="BK77" s="156"/>
      <c r="BL77" s="156"/>
      <c r="BM77" s="156"/>
    </row>
    <row r="78" spans="24:65"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  <c r="BA78" s="156"/>
      <c r="BB78" s="156"/>
      <c r="BC78" s="156"/>
      <c r="BD78" s="156"/>
      <c r="BE78" s="156"/>
      <c r="BF78" s="156"/>
      <c r="BG78" s="156"/>
      <c r="BH78" s="156"/>
      <c r="BI78" s="156"/>
      <c r="BJ78" s="156"/>
      <c r="BK78" s="156"/>
      <c r="BL78" s="156"/>
      <c r="BM78" s="156"/>
    </row>
    <row r="79" spans="24:65"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/>
      <c r="AL79" s="156"/>
      <c r="AM79" s="156"/>
      <c r="AN79" s="156"/>
      <c r="AO79" s="156"/>
      <c r="AP79" s="156"/>
      <c r="AQ79" s="156"/>
      <c r="AR79" s="156"/>
      <c r="AS79" s="156"/>
      <c r="BA79" s="156"/>
      <c r="BB79" s="156"/>
      <c r="BC79" s="156"/>
      <c r="BD79" s="156"/>
      <c r="BE79" s="156"/>
      <c r="BF79" s="156"/>
      <c r="BG79" s="156"/>
      <c r="BH79" s="156"/>
      <c r="BI79" s="156"/>
      <c r="BJ79" s="156"/>
      <c r="BK79" s="156"/>
      <c r="BL79" s="156"/>
      <c r="BM79" s="156"/>
    </row>
    <row r="80" spans="24:65"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  <c r="BA80" s="156"/>
      <c r="BB80" s="156"/>
      <c r="BC80" s="156"/>
      <c r="BD80" s="156"/>
      <c r="BE80" s="156"/>
      <c r="BF80" s="156"/>
      <c r="BG80" s="156"/>
      <c r="BH80" s="156"/>
      <c r="BI80" s="156"/>
      <c r="BJ80" s="156"/>
      <c r="BK80" s="156"/>
      <c r="BL80" s="156"/>
    </row>
    <row r="81" spans="24:64"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</row>
    <row r="82" spans="24:64"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BA82" s="156"/>
      <c r="BB82" s="156"/>
      <c r="BC82" s="156"/>
      <c r="BD82" s="156"/>
      <c r="BE82" s="156"/>
      <c r="BF82" s="156"/>
      <c r="BG82" s="156"/>
      <c r="BH82" s="156"/>
      <c r="BI82" s="156"/>
      <c r="BJ82" s="156"/>
      <c r="BK82" s="156"/>
      <c r="BL82" s="156"/>
    </row>
    <row r="83" spans="24:64"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</row>
    <row r="84" spans="24:64"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  <c r="BA84" s="156"/>
      <c r="BB84" s="156"/>
      <c r="BC84" s="156"/>
      <c r="BD84" s="156"/>
      <c r="BE84" s="156"/>
      <c r="BF84" s="156"/>
      <c r="BG84" s="156"/>
      <c r="BH84" s="156"/>
      <c r="BI84" s="156"/>
      <c r="BJ84" s="156"/>
      <c r="BK84" s="156"/>
      <c r="BL84" s="156"/>
    </row>
    <row r="85" spans="24:64">
      <c r="X85" s="156"/>
      <c r="Y85" s="156"/>
      <c r="Z85" s="156"/>
      <c r="AA85" s="156"/>
      <c r="AB85" s="156"/>
      <c r="AC85" s="156"/>
      <c r="AD85" s="156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  <c r="BA85" s="156"/>
      <c r="BB85" s="156"/>
      <c r="BC85" s="156"/>
      <c r="BD85" s="156"/>
      <c r="BE85" s="156"/>
      <c r="BF85" s="156"/>
      <c r="BG85" s="156"/>
      <c r="BH85" s="156"/>
      <c r="BI85" s="156"/>
      <c r="BJ85" s="156"/>
      <c r="BK85" s="156"/>
      <c r="BL85" s="156"/>
    </row>
    <row r="86" spans="24:64"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  <c r="BA86" s="156"/>
      <c r="BB86" s="156"/>
      <c r="BC86" s="156"/>
      <c r="BD86" s="156"/>
      <c r="BE86" s="156"/>
      <c r="BF86" s="156"/>
      <c r="BG86" s="156"/>
      <c r="BH86" s="156"/>
      <c r="BI86" s="156"/>
      <c r="BJ86" s="156"/>
      <c r="BK86" s="156"/>
      <c r="BL86" s="156"/>
    </row>
    <row r="87" spans="24:64"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</row>
    <row r="88" spans="24:64"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</row>
    <row r="89" spans="24:64">
      <c r="X89" s="156"/>
      <c r="Y89" s="156"/>
      <c r="Z89" s="156"/>
      <c r="AA89" s="156"/>
      <c r="AB89" s="156"/>
      <c r="AC89" s="156"/>
      <c r="AD89" s="156"/>
      <c r="AE89" s="156"/>
      <c r="AF89" s="156"/>
      <c r="AG89" s="156"/>
      <c r="AH89" s="156"/>
      <c r="AI89" s="156"/>
      <c r="AJ89" s="156"/>
      <c r="AK89" s="156"/>
      <c r="AL89" s="156"/>
      <c r="AM89" s="156"/>
      <c r="AN89" s="156"/>
      <c r="AO89" s="156"/>
      <c r="AP89" s="156"/>
      <c r="AQ89" s="156"/>
      <c r="AR89" s="156"/>
      <c r="AS89" s="156"/>
      <c r="BA89" s="156"/>
      <c r="BB89" s="156"/>
      <c r="BC89" s="156"/>
      <c r="BD89" s="156"/>
      <c r="BE89" s="156"/>
      <c r="BF89" s="156"/>
      <c r="BG89" s="156"/>
      <c r="BH89" s="156"/>
      <c r="BI89" s="156"/>
      <c r="BJ89" s="156"/>
      <c r="BK89" s="156"/>
      <c r="BL89" s="156"/>
    </row>
    <row r="90" spans="24:64"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6"/>
      <c r="AI90" s="156"/>
      <c r="AJ90" s="156"/>
      <c r="AK90" s="156"/>
      <c r="AL90" s="156"/>
      <c r="AM90" s="156"/>
      <c r="AN90" s="156"/>
      <c r="AO90" s="156"/>
      <c r="AP90" s="156"/>
      <c r="AQ90" s="156"/>
      <c r="AR90" s="156"/>
      <c r="AS90" s="156"/>
      <c r="BA90" s="156"/>
      <c r="BB90" s="156"/>
      <c r="BC90" s="156"/>
      <c r="BD90" s="156"/>
      <c r="BE90" s="156"/>
      <c r="BF90" s="156"/>
      <c r="BG90" s="156"/>
      <c r="BH90" s="156"/>
      <c r="BI90" s="156"/>
      <c r="BJ90" s="156"/>
      <c r="BK90" s="156"/>
      <c r="BL90" s="156"/>
    </row>
    <row r="91" spans="24:64">
      <c r="X91" s="156"/>
      <c r="Y91" s="156"/>
      <c r="Z91" s="156"/>
      <c r="AA91" s="156"/>
      <c r="AB91" s="156"/>
      <c r="AC91" s="156"/>
      <c r="AD91" s="156"/>
      <c r="AE91" s="156"/>
      <c r="AF91" s="156"/>
      <c r="AG91" s="156"/>
      <c r="AH91" s="156"/>
      <c r="AI91" s="156"/>
      <c r="AJ91" s="156"/>
      <c r="AK91" s="156"/>
      <c r="AL91" s="156"/>
      <c r="AM91" s="156"/>
      <c r="AN91" s="156"/>
      <c r="AO91" s="156"/>
      <c r="AP91" s="156"/>
      <c r="AQ91" s="156"/>
      <c r="AR91" s="156"/>
      <c r="AS91" s="156"/>
      <c r="BA91" s="156"/>
      <c r="BB91" s="156"/>
      <c r="BC91" s="156"/>
      <c r="BD91" s="156"/>
      <c r="BE91" s="156"/>
      <c r="BF91" s="156"/>
      <c r="BG91" s="156"/>
      <c r="BH91" s="156"/>
      <c r="BI91" s="156"/>
      <c r="BJ91" s="156"/>
      <c r="BK91" s="156"/>
      <c r="BL91" s="156"/>
    </row>
    <row r="92" spans="24:64"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/>
      <c r="AL92" s="156"/>
      <c r="AM92" s="156"/>
      <c r="AN92" s="156"/>
      <c r="AO92" s="156"/>
      <c r="AP92" s="156"/>
      <c r="AQ92" s="156"/>
      <c r="AR92" s="156"/>
      <c r="AS92" s="156"/>
      <c r="BA92" s="156"/>
      <c r="BB92" s="156"/>
      <c r="BC92" s="156"/>
      <c r="BD92" s="156"/>
      <c r="BE92" s="156"/>
      <c r="BF92" s="156"/>
      <c r="BG92" s="156"/>
      <c r="BH92" s="156"/>
      <c r="BI92" s="156"/>
      <c r="BJ92" s="156"/>
      <c r="BK92" s="156"/>
      <c r="BL92" s="156"/>
    </row>
    <row r="93" spans="24:64">
      <c r="X93" s="156"/>
      <c r="Y93" s="156"/>
      <c r="Z93" s="156"/>
      <c r="AA93" s="156"/>
      <c r="AB93" s="156"/>
      <c r="AC93" s="156"/>
      <c r="AD93" s="156"/>
      <c r="AE93" s="156"/>
      <c r="AF93" s="156"/>
      <c r="AG93" s="156"/>
      <c r="AH93" s="156"/>
      <c r="AI93" s="156"/>
      <c r="AJ93" s="156"/>
      <c r="AK93" s="156"/>
      <c r="AL93" s="156"/>
      <c r="AM93" s="156"/>
      <c r="AN93" s="156"/>
      <c r="AO93" s="156"/>
      <c r="AP93" s="156"/>
      <c r="AQ93" s="156"/>
      <c r="AR93" s="156"/>
      <c r="AS93" s="156"/>
      <c r="BA93" s="156"/>
      <c r="BB93" s="156"/>
      <c r="BC93" s="156"/>
      <c r="BD93" s="156"/>
      <c r="BE93" s="156"/>
      <c r="BF93" s="156"/>
      <c r="BG93" s="156"/>
      <c r="BH93" s="156"/>
      <c r="BI93" s="156"/>
      <c r="BJ93" s="156"/>
      <c r="BK93" s="156"/>
      <c r="BL93" s="156"/>
    </row>
    <row r="94" spans="24:64"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6"/>
      <c r="AI94" s="156"/>
      <c r="AJ94" s="156"/>
      <c r="AK94" s="156"/>
      <c r="AL94" s="156"/>
      <c r="AM94" s="156"/>
      <c r="AN94" s="156"/>
      <c r="AO94" s="156"/>
      <c r="AP94" s="156"/>
      <c r="AQ94" s="156"/>
      <c r="AR94" s="156"/>
      <c r="AS94" s="156"/>
      <c r="BA94" s="156"/>
      <c r="BB94" s="156"/>
      <c r="BC94" s="156"/>
      <c r="BD94" s="156"/>
      <c r="BE94" s="156"/>
      <c r="BF94" s="156"/>
      <c r="BG94" s="156"/>
      <c r="BH94" s="156"/>
      <c r="BI94" s="156"/>
      <c r="BJ94" s="156"/>
      <c r="BK94" s="156"/>
      <c r="BL94" s="156"/>
    </row>
    <row r="95" spans="24:64">
      <c r="X95" s="156"/>
      <c r="Y95" s="156"/>
      <c r="Z95" s="156"/>
      <c r="AA95" s="156"/>
      <c r="AB95" s="156"/>
      <c r="AC95" s="156"/>
      <c r="AD95" s="156"/>
      <c r="AE95" s="156"/>
      <c r="AF95" s="156"/>
      <c r="AG95" s="156"/>
      <c r="AH95" s="156"/>
      <c r="AI95" s="156"/>
      <c r="AJ95" s="156"/>
      <c r="AK95" s="156"/>
      <c r="AL95" s="156"/>
      <c r="AM95" s="156"/>
      <c r="AN95" s="156"/>
      <c r="AO95" s="156"/>
      <c r="AP95" s="156"/>
      <c r="AQ95" s="156"/>
      <c r="AR95" s="156"/>
      <c r="AS95" s="156"/>
      <c r="BA95" s="156"/>
      <c r="BB95" s="156"/>
      <c r="BC95" s="156"/>
      <c r="BD95" s="156"/>
      <c r="BE95" s="156"/>
      <c r="BF95" s="156"/>
      <c r="BG95" s="156"/>
      <c r="BH95" s="156"/>
      <c r="BI95" s="156"/>
      <c r="BJ95" s="156"/>
      <c r="BK95" s="156"/>
      <c r="BL95" s="156"/>
    </row>
    <row r="96" spans="24:64">
      <c r="X96" s="156"/>
      <c r="Y96" s="156"/>
      <c r="Z96" s="156"/>
      <c r="AA96" s="156"/>
      <c r="AB96" s="156"/>
      <c r="AC96" s="156"/>
      <c r="AD96" s="156"/>
      <c r="AE96" s="156"/>
      <c r="AF96" s="156"/>
      <c r="AG96" s="156"/>
      <c r="AH96" s="156"/>
      <c r="AI96" s="156"/>
      <c r="AJ96" s="156"/>
      <c r="AK96" s="156"/>
      <c r="AL96" s="156"/>
      <c r="AM96" s="156"/>
      <c r="AN96" s="156"/>
      <c r="AO96" s="156"/>
      <c r="AP96" s="156"/>
      <c r="AQ96" s="156"/>
      <c r="AR96" s="156"/>
      <c r="AS96" s="156"/>
      <c r="BA96" s="156"/>
      <c r="BB96" s="156"/>
      <c r="BC96" s="156"/>
      <c r="BD96" s="156"/>
      <c r="BE96" s="156"/>
      <c r="BF96" s="156"/>
      <c r="BG96" s="156"/>
      <c r="BH96" s="156"/>
      <c r="BI96" s="156"/>
      <c r="BJ96" s="156"/>
      <c r="BK96" s="156"/>
      <c r="BL96" s="156"/>
    </row>
    <row r="97" spans="24:64">
      <c r="X97" s="156"/>
      <c r="Y97" s="156"/>
      <c r="Z97" s="156"/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/>
      <c r="AL97" s="156"/>
      <c r="AM97" s="156"/>
      <c r="AN97" s="156"/>
      <c r="AO97" s="156"/>
      <c r="AP97" s="156"/>
      <c r="AQ97" s="156"/>
      <c r="AR97" s="156"/>
      <c r="AS97" s="156"/>
      <c r="BA97" s="156"/>
      <c r="BB97" s="156"/>
      <c r="BC97" s="156"/>
      <c r="BD97" s="156"/>
      <c r="BE97" s="156"/>
      <c r="BF97" s="156"/>
      <c r="BG97" s="156"/>
      <c r="BH97" s="156"/>
      <c r="BI97" s="156"/>
      <c r="BJ97" s="156"/>
      <c r="BK97" s="156"/>
      <c r="BL97" s="156"/>
    </row>
    <row r="98" spans="24:64"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6"/>
      <c r="AI98" s="156"/>
      <c r="AJ98" s="156"/>
      <c r="AK98" s="156"/>
      <c r="AL98" s="156"/>
      <c r="AM98" s="156"/>
      <c r="AN98" s="156"/>
      <c r="AO98" s="156"/>
      <c r="AP98" s="156"/>
      <c r="AQ98" s="156"/>
      <c r="AR98" s="156"/>
      <c r="AS98" s="156"/>
      <c r="BA98" s="156"/>
      <c r="BB98" s="156"/>
      <c r="BC98" s="156"/>
      <c r="BD98" s="156"/>
      <c r="BE98" s="156"/>
      <c r="BF98" s="156"/>
      <c r="BG98" s="156"/>
      <c r="BH98" s="156"/>
      <c r="BI98" s="156"/>
      <c r="BJ98" s="156"/>
      <c r="BK98" s="156"/>
      <c r="BL98" s="156"/>
    </row>
    <row r="99" spans="24:64">
      <c r="X99" s="156"/>
      <c r="Y99" s="156"/>
      <c r="Z99" s="156"/>
      <c r="AA99" s="156"/>
      <c r="AB99" s="156"/>
      <c r="AC99" s="156"/>
      <c r="AD99" s="156"/>
      <c r="AE99" s="156"/>
      <c r="AF99" s="156"/>
      <c r="AG99" s="156"/>
      <c r="AH99" s="156"/>
      <c r="AI99" s="156"/>
      <c r="AJ99" s="156"/>
      <c r="AK99" s="156"/>
      <c r="AL99" s="156"/>
      <c r="AM99" s="156"/>
      <c r="AN99" s="156"/>
      <c r="AO99" s="156"/>
      <c r="AP99" s="156"/>
      <c r="AQ99" s="156"/>
      <c r="AR99" s="156"/>
      <c r="AS99" s="156"/>
      <c r="BA99" s="156"/>
      <c r="BB99" s="156"/>
      <c r="BC99" s="156"/>
      <c r="BD99" s="156"/>
      <c r="BE99" s="156"/>
      <c r="BF99" s="156"/>
      <c r="BG99" s="156"/>
      <c r="BH99" s="156"/>
      <c r="BI99" s="156"/>
      <c r="BJ99" s="156"/>
      <c r="BK99" s="156"/>
      <c r="BL99" s="156"/>
    </row>
    <row r="100" spans="24:64">
      <c r="X100" s="156"/>
      <c r="Y100" s="156"/>
      <c r="Z100" s="156"/>
      <c r="AA100" s="156"/>
      <c r="AB100" s="156"/>
      <c r="AC100" s="156"/>
      <c r="AD100" s="156"/>
      <c r="AE100" s="156"/>
      <c r="AF100" s="156"/>
      <c r="AG100" s="156"/>
      <c r="AH100" s="156"/>
      <c r="AI100" s="156"/>
      <c r="AJ100" s="156"/>
      <c r="AK100" s="156"/>
      <c r="AL100" s="156"/>
      <c r="AM100" s="156"/>
      <c r="AN100" s="156"/>
      <c r="AO100" s="156"/>
      <c r="AP100" s="156"/>
      <c r="AQ100" s="156"/>
      <c r="AR100" s="156"/>
      <c r="AS100" s="156"/>
      <c r="BA100" s="156"/>
      <c r="BB100" s="156"/>
      <c r="BC100" s="156"/>
      <c r="BD100" s="156"/>
      <c r="BE100" s="156"/>
      <c r="BF100" s="156"/>
      <c r="BG100" s="156"/>
      <c r="BH100" s="156"/>
      <c r="BI100" s="156"/>
      <c r="BJ100" s="156"/>
      <c r="BK100" s="156"/>
      <c r="BL100" s="156"/>
    </row>
    <row r="101" spans="24:64">
      <c r="X101" s="156"/>
      <c r="Y101" s="156"/>
      <c r="Z101" s="156"/>
      <c r="AA101" s="156"/>
      <c r="AB101" s="156"/>
      <c r="AC101" s="156"/>
      <c r="AD101" s="156"/>
      <c r="AE101" s="156"/>
      <c r="AF101" s="156"/>
      <c r="AG101" s="156"/>
      <c r="AH101" s="156"/>
      <c r="AI101" s="156"/>
      <c r="AJ101" s="156"/>
      <c r="AK101" s="156"/>
      <c r="AL101" s="156"/>
      <c r="AM101" s="156"/>
      <c r="AN101" s="156"/>
      <c r="AO101" s="156"/>
      <c r="AP101" s="156"/>
      <c r="AQ101" s="156"/>
      <c r="AR101" s="156"/>
      <c r="AS101" s="156"/>
      <c r="BA101" s="156"/>
      <c r="BB101" s="156"/>
      <c r="BC101" s="156"/>
      <c r="BD101" s="156"/>
      <c r="BE101" s="156"/>
      <c r="BF101" s="156"/>
      <c r="BG101" s="156"/>
      <c r="BH101" s="156"/>
      <c r="BI101" s="156"/>
      <c r="BJ101" s="156"/>
      <c r="BK101" s="156"/>
      <c r="BL101" s="156"/>
    </row>
    <row r="102" spans="24:64">
      <c r="X102" s="156"/>
      <c r="Y102" s="156"/>
      <c r="Z102" s="156"/>
      <c r="AA102" s="156"/>
      <c r="AB102" s="156"/>
      <c r="AC102" s="156"/>
      <c r="AD102" s="156"/>
      <c r="AE102" s="156"/>
      <c r="AF102" s="156"/>
      <c r="AG102" s="156"/>
      <c r="AH102" s="156"/>
      <c r="AI102" s="156"/>
      <c r="AJ102" s="156"/>
      <c r="AK102" s="156"/>
      <c r="AL102" s="156"/>
      <c r="AM102" s="156"/>
      <c r="AN102" s="156"/>
      <c r="AO102" s="156"/>
      <c r="AP102" s="156"/>
      <c r="AQ102" s="156"/>
      <c r="AR102" s="156"/>
      <c r="AS102" s="156"/>
      <c r="BA102" s="156"/>
      <c r="BB102" s="156"/>
      <c r="BC102" s="156"/>
      <c r="BD102" s="156"/>
      <c r="BE102" s="156"/>
      <c r="BF102" s="156"/>
      <c r="BG102" s="156"/>
      <c r="BH102" s="156"/>
      <c r="BI102" s="156"/>
      <c r="BJ102" s="156"/>
      <c r="BK102" s="156"/>
      <c r="BL102" s="156"/>
    </row>
    <row r="103" spans="24:64">
      <c r="X103" s="156"/>
      <c r="Y103" s="156"/>
      <c r="Z103" s="156"/>
      <c r="AA103" s="156"/>
      <c r="AB103" s="156"/>
      <c r="AC103" s="156"/>
      <c r="AD103" s="156"/>
      <c r="AE103" s="156"/>
      <c r="AF103" s="156"/>
      <c r="AG103" s="156"/>
      <c r="AH103" s="156"/>
      <c r="AI103" s="156"/>
      <c r="AJ103" s="156"/>
      <c r="AK103" s="156"/>
      <c r="AL103" s="156"/>
      <c r="AM103" s="156"/>
      <c r="AN103" s="156"/>
      <c r="AO103" s="156"/>
      <c r="AP103" s="156"/>
      <c r="AQ103" s="156"/>
      <c r="AR103" s="156"/>
      <c r="AS103" s="156"/>
      <c r="BA103" s="156"/>
      <c r="BB103" s="156"/>
      <c r="BC103" s="156"/>
      <c r="BD103" s="156"/>
      <c r="BE103" s="156"/>
      <c r="BF103" s="156"/>
      <c r="BG103" s="156"/>
      <c r="BH103" s="156"/>
      <c r="BI103" s="156"/>
      <c r="BJ103" s="156"/>
      <c r="BK103" s="156"/>
      <c r="BL103" s="156"/>
    </row>
    <row r="104" spans="24:64">
      <c r="X104" s="156"/>
      <c r="Y104" s="156"/>
      <c r="Z104" s="156"/>
      <c r="AA104" s="156"/>
      <c r="AB104" s="156"/>
      <c r="AC104" s="156"/>
      <c r="AD104" s="156"/>
      <c r="AE104" s="156"/>
      <c r="AF104" s="156"/>
      <c r="AG104" s="156"/>
      <c r="AH104" s="156"/>
      <c r="AI104" s="156"/>
      <c r="AJ104" s="156"/>
      <c r="AK104" s="156"/>
      <c r="AL104" s="156"/>
      <c r="AM104" s="156"/>
      <c r="AN104" s="156"/>
      <c r="AO104" s="156"/>
      <c r="AP104" s="156"/>
      <c r="AQ104" s="156"/>
      <c r="AR104" s="156"/>
      <c r="AS104" s="156"/>
      <c r="BA104" s="156"/>
      <c r="BB104" s="156"/>
      <c r="BC104" s="156"/>
      <c r="BD104" s="156"/>
      <c r="BE104" s="156"/>
      <c r="BF104" s="156"/>
      <c r="BG104" s="156"/>
      <c r="BH104" s="156"/>
      <c r="BI104" s="156"/>
      <c r="BJ104" s="156"/>
      <c r="BK104" s="156"/>
      <c r="BL104" s="156"/>
    </row>
    <row r="105" spans="24:64">
      <c r="X105" s="156"/>
      <c r="Y105" s="156"/>
      <c r="Z105" s="156"/>
      <c r="AA105" s="156"/>
      <c r="AB105" s="156"/>
      <c r="AC105" s="156"/>
      <c r="AD105" s="156"/>
      <c r="AE105" s="156"/>
      <c r="AF105" s="156"/>
      <c r="AG105" s="156"/>
      <c r="AH105" s="156"/>
      <c r="AI105" s="156"/>
      <c r="AJ105" s="156"/>
      <c r="AK105" s="156"/>
      <c r="AL105" s="156"/>
      <c r="AM105" s="156"/>
      <c r="AN105" s="156"/>
      <c r="AO105" s="156"/>
      <c r="AP105" s="156"/>
      <c r="AQ105" s="156"/>
      <c r="AR105" s="156"/>
      <c r="AS105" s="156"/>
      <c r="BA105" s="156"/>
      <c r="BB105" s="156"/>
      <c r="BC105" s="156"/>
      <c r="BD105" s="156"/>
      <c r="BE105" s="156"/>
      <c r="BF105" s="156"/>
      <c r="BG105" s="156"/>
      <c r="BH105" s="156"/>
      <c r="BI105" s="156"/>
      <c r="BJ105" s="156"/>
      <c r="BK105" s="156"/>
      <c r="BL105" s="156"/>
    </row>
    <row r="106" spans="24:64"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6"/>
      <c r="AI106" s="156"/>
      <c r="AJ106" s="156"/>
      <c r="AK106" s="156"/>
      <c r="AL106" s="156"/>
      <c r="AM106" s="156"/>
      <c r="AN106" s="156"/>
      <c r="AO106" s="156"/>
      <c r="AP106" s="156"/>
      <c r="AQ106" s="156"/>
      <c r="AR106" s="156"/>
      <c r="AS106" s="156"/>
      <c r="BA106" s="156"/>
      <c r="BB106" s="156"/>
      <c r="BC106" s="156"/>
      <c r="BD106" s="156"/>
      <c r="BE106" s="156"/>
      <c r="BF106" s="156"/>
      <c r="BG106" s="156"/>
      <c r="BH106" s="156"/>
      <c r="BI106" s="156"/>
      <c r="BJ106" s="156"/>
      <c r="BK106" s="156"/>
      <c r="BL106" s="156"/>
    </row>
    <row r="107" spans="24:64">
      <c r="X107" s="156"/>
      <c r="Y107" s="156"/>
      <c r="Z107" s="156"/>
      <c r="AA107" s="156"/>
      <c r="AB107" s="156"/>
      <c r="AC107" s="156"/>
      <c r="AD107" s="156"/>
      <c r="AE107" s="156"/>
      <c r="AF107" s="156"/>
      <c r="AG107" s="156"/>
      <c r="AH107" s="156"/>
      <c r="AI107" s="156"/>
      <c r="AJ107" s="156"/>
      <c r="AK107" s="156"/>
      <c r="AL107" s="156"/>
      <c r="AM107" s="156"/>
      <c r="AN107" s="156"/>
      <c r="AO107" s="156"/>
      <c r="AP107" s="156"/>
      <c r="AQ107" s="156"/>
      <c r="AR107" s="156"/>
      <c r="AS107" s="156"/>
      <c r="BA107" s="156"/>
      <c r="BB107" s="156"/>
      <c r="BC107" s="156"/>
      <c r="BD107" s="156"/>
      <c r="BE107" s="156"/>
      <c r="BF107" s="156"/>
      <c r="BG107" s="156"/>
      <c r="BH107" s="156"/>
      <c r="BI107" s="156"/>
      <c r="BJ107" s="156"/>
      <c r="BK107" s="156"/>
      <c r="BL107" s="156"/>
    </row>
    <row r="108" spans="24:64">
      <c r="X108" s="156"/>
      <c r="Y108" s="156"/>
      <c r="Z108" s="156"/>
      <c r="AA108" s="156"/>
      <c r="AB108" s="156"/>
      <c r="AC108" s="156"/>
      <c r="AD108" s="156"/>
      <c r="AE108" s="156"/>
      <c r="AF108" s="156"/>
      <c r="AG108" s="156"/>
      <c r="AH108" s="156"/>
      <c r="AI108" s="156"/>
      <c r="AJ108" s="156"/>
      <c r="AK108" s="156"/>
      <c r="AL108" s="156"/>
      <c r="AM108" s="156"/>
      <c r="AN108" s="156"/>
      <c r="AO108" s="156"/>
      <c r="AP108" s="156"/>
      <c r="AQ108" s="156"/>
      <c r="AR108" s="156"/>
      <c r="AS108" s="156"/>
      <c r="BA108" s="156"/>
      <c r="BB108" s="156"/>
      <c r="BC108" s="156"/>
      <c r="BD108" s="156"/>
      <c r="BE108" s="156"/>
      <c r="BF108" s="156"/>
      <c r="BG108" s="156"/>
      <c r="BH108" s="156"/>
      <c r="BI108" s="156"/>
      <c r="BJ108" s="156"/>
      <c r="BK108" s="156"/>
      <c r="BL108" s="156"/>
    </row>
    <row r="109" spans="24:64">
      <c r="X109" s="156"/>
      <c r="Y109" s="156"/>
      <c r="Z109" s="156"/>
      <c r="AA109" s="156"/>
      <c r="AB109" s="156"/>
      <c r="AC109" s="156"/>
      <c r="AD109" s="156"/>
      <c r="AE109" s="156"/>
      <c r="AF109" s="156"/>
      <c r="AG109" s="156"/>
      <c r="AH109" s="156"/>
      <c r="AI109" s="156"/>
      <c r="AJ109" s="156"/>
      <c r="AK109" s="156"/>
      <c r="AL109" s="156"/>
      <c r="AM109" s="156"/>
      <c r="AN109" s="156"/>
      <c r="AO109" s="156"/>
      <c r="AP109" s="156"/>
      <c r="AQ109" s="156"/>
      <c r="AR109" s="156"/>
      <c r="AS109" s="156"/>
      <c r="BA109" s="156"/>
      <c r="BB109" s="156"/>
      <c r="BC109" s="156"/>
      <c r="BD109" s="156"/>
      <c r="BE109" s="156"/>
      <c r="BF109" s="156"/>
      <c r="BG109" s="156"/>
      <c r="BH109" s="156"/>
      <c r="BI109" s="156"/>
      <c r="BJ109" s="156"/>
      <c r="BK109" s="156"/>
      <c r="BL109" s="156"/>
    </row>
    <row r="110" spans="24:64">
      <c r="X110" s="156"/>
      <c r="Y110" s="156"/>
      <c r="Z110" s="156"/>
      <c r="AA110" s="156"/>
      <c r="AB110" s="156"/>
      <c r="AC110" s="156"/>
      <c r="AD110" s="156"/>
      <c r="AE110" s="156"/>
      <c r="AF110" s="156"/>
      <c r="AG110" s="156"/>
      <c r="AH110" s="156"/>
      <c r="AI110" s="156"/>
      <c r="AJ110" s="156"/>
      <c r="AK110" s="156"/>
      <c r="AL110" s="156"/>
      <c r="AM110" s="156"/>
      <c r="AN110" s="156"/>
      <c r="AO110" s="156"/>
      <c r="AP110" s="156"/>
      <c r="AQ110" s="156"/>
      <c r="AR110" s="156"/>
      <c r="AS110" s="156"/>
      <c r="BA110" s="156"/>
      <c r="BB110" s="156"/>
      <c r="BC110" s="156"/>
      <c r="BD110" s="156"/>
      <c r="BE110" s="156"/>
      <c r="BF110" s="156"/>
      <c r="BG110" s="156"/>
      <c r="BH110" s="156"/>
      <c r="BI110" s="156"/>
      <c r="BJ110" s="156"/>
      <c r="BK110" s="156"/>
      <c r="BL110" s="156"/>
    </row>
    <row r="111" spans="24:64">
      <c r="X111" s="156"/>
      <c r="Y111" s="156"/>
      <c r="Z111" s="156"/>
      <c r="AA111" s="156"/>
      <c r="AB111" s="156"/>
      <c r="AC111" s="156"/>
      <c r="AD111" s="156"/>
      <c r="AE111" s="156"/>
      <c r="AF111" s="156"/>
      <c r="AG111" s="156"/>
      <c r="AH111" s="156"/>
      <c r="AI111" s="156"/>
      <c r="AJ111" s="156"/>
      <c r="AK111" s="156"/>
      <c r="AL111" s="156"/>
      <c r="AM111" s="156"/>
      <c r="AN111" s="156"/>
      <c r="AO111" s="156"/>
      <c r="AP111" s="156"/>
      <c r="AQ111" s="156"/>
      <c r="AR111" s="156"/>
      <c r="AS111" s="156"/>
      <c r="BA111" s="156"/>
      <c r="BB111" s="156"/>
      <c r="BC111" s="156"/>
      <c r="BD111" s="156"/>
      <c r="BE111" s="156"/>
      <c r="BF111" s="156"/>
      <c r="BG111" s="156"/>
      <c r="BH111" s="156"/>
      <c r="BI111" s="156"/>
      <c r="BJ111" s="156"/>
      <c r="BK111" s="156"/>
      <c r="BL111" s="156"/>
    </row>
    <row r="112" spans="24:64">
      <c r="X112" s="156"/>
      <c r="Y112" s="156"/>
      <c r="Z112" s="156"/>
      <c r="AA112" s="156"/>
      <c r="AB112" s="156"/>
      <c r="AC112" s="156"/>
      <c r="AD112" s="156"/>
      <c r="AE112" s="156"/>
      <c r="AF112" s="156"/>
      <c r="AG112" s="156"/>
      <c r="AH112" s="156"/>
      <c r="AI112" s="156"/>
      <c r="AJ112" s="156"/>
      <c r="AK112" s="156"/>
      <c r="AL112" s="156"/>
      <c r="AM112" s="156"/>
      <c r="AN112" s="156"/>
      <c r="AO112" s="156"/>
      <c r="AP112" s="156"/>
      <c r="AQ112" s="156"/>
      <c r="AR112" s="156"/>
      <c r="AS112" s="156"/>
      <c r="BA112" s="156"/>
      <c r="BB112" s="156"/>
      <c r="BC112" s="156"/>
      <c r="BD112" s="156"/>
      <c r="BE112" s="156"/>
      <c r="BF112" s="156"/>
      <c r="BG112" s="156"/>
      <c r="BH112" s="156"/>
      <c r="BI112" s="156"/>
      <c r="BJ112" s="156"/>
      <c r="BK112" s="156"/>
      <c r="BL112" s="156"/>
    </row>
    <row r="113" spans="24:64">
      <c r="X113" s="156"/>
      <c r="Y113" s="156"/>
      <c r="Z113" s="156"/>
      <c r="AA113" s="156"/>
      <c r="AB113" s="156"/>
      <c r="AC113" s="156"/>
      <c r="AD113" s="156"/>
      <c r="AE113" s="156"/>
      <c r="AF113" s="156"/>
      <c r="AG113" s="156"/>
      <c r="AH113" s="156"/>
      <c r="AI113" s="156"/>
      <c r="AJ113" s="156"/>
      <c r="AK113" s="156"/>
      <c r="AL113" s="156"/>
      <c r="AM113" s="156"/>
      <c r="AN113" s="156"/>
      <c r="AO113" s="156"/>
      <c r="AP113" s="156"/>
      <c r="AQ113" s="156"/>
      <c r="AR113" s="156"/>
      <c r="AS113" s="156"/>
      <c r="BA113" s="156"/>
      <c r="BB113" s="156"/>
      <c r="BC113" s="156"/>
      <c r="BD113" s="156"/>
      <c r="BE113" s="156"/>
      <c r="BF113" s="156"/>
      <c r="BG113" s="156"/>
      <c r="BH113" s="156"/>
      <c r="BI113" s="156"/>
      <c r="BJ113" s="156"/>
      <c r="BK113" s="156"/>
      <c r="BL113" s="156"/>
    </row>
    <row r="114" spans="24:64">
      <c r="X114" s="156"/>
      <c r="Y114" s="156"/>
      <c r="Z114" s="156"/>
      <c r="AA114" s="156"/>
      <c r="AB114" s="156"/>
      <c r="AC114" s="156"/>
      <c r="AD114" s="156"/>
      <c r="AE114" s="156"/>
      <c r="AF114" s="156"/>
      <c r="AG114" s="156"/>
      <c r="AH114" s="156"/>
      <c r="AI114" s="156"/>
      <c r="AJ114" s="156"/>
      <c r="AK114" s="156"/>
      <c r="AL114" s="156"/>
      <c r="AM114" s="156"/>
      <c r="AN114" s="156"/>
      <c r="AO114" s="156"/>
      <c r="AP114" s="156"/>
      <c r="AQ114" s="156"/>
      <c r="AR114" s="156"/>
      <c r="AS114" s="156"/>
      <c r="BA114" s="156"/>
      <c r="BB114" s="156"/>
      <c r="BC114" s="156"/>
      <c r="BD114" s="156"/>
      <c r="BE114" s="156"/>
      <c r="BF114" s="156"/>
      <c r="BG114" s="156"/>
      <c r="BH114" s="156"/>
      <c r="BI114" s="156"/>
      <c r="BJ114" s="156"/>
      <c r="BK114" s="156"/>
      <c r="BL114" s="156"/>
    </row>
    <row r="115" spans="24:64"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6"/>
      <c r="AI115" s="156"/>
      <c r="AJ115" s="156"/>
      <c r="AK115" s="156"/>
      <c r="AL115" s="156"/>
      <c r="AM115" s="156"/>
      <c r="AN115" s="156"/>
      <c r="AO115" s="156"/>
      <c r="AP115" s="156"/>
      <c r="AQ115" s="156"/>
      <c r="AR115" s="156"/>
      <c r="AS115" s="156"/>
      <c r="BA115" s="156"/>
      <c r="BB115" s="156"/>
      <c r="BC115" s="156"/>
      <c r="BD115" s="156"/>
      <c r="BE115" s="156"/>
      <c r="BF115" s="156"/>
      <c r="BG115" s="156"/>
      <c r="BH115" s="156"/>
      <c r="BI115" s="156"/>
      <c r="BJ115" s="156"/>
      <c r="BK115" s="156"/>
      <c r="BL115" s="156"/>
    </row>
    <row r="116" spans="24:64">
      <c r="X116" s="156"/>
      <c r="Y116" s="156"/>
      <c r="Z116" s="156"/>
      <c r="AA116" s="156"/>
      <c r="AB116" s="156"/>
      <c r="AC116" s="156"/>
      <c r="AD116" s="156"/>
      <c r="AE116" s="156"/>
      <c r="AF116" s="156"/>
      <c r="AG116" s="156"/>
      <c r="AH116" s="156"/>
      <c r="AI116" s="156"/>
      <c r="AJ116" s="156"/>
      <c r="AK116" s="156"/>
      <c r="AL116" s="156"/>
      <c r="AM116" s="156"/>
      <c r="AN116" s="156"/>
      <c r="AO116" s="156"/>
      <c r="AP116" s="156"/>
      <c r="AQ116" s="156"/>
      <c r="AR116" s="156"/>
      <c r="AS116" s="156"/>
      <c r="BA116" s="156"/>
      <c r="BB116" s="156"/>
      <c r="BC116" s="156"/>
      <c r="BD116" s="156"/>
      <c r="BE116" s="156"/>
      <c r="BF116" s="156"/>
      <c r="BG116" s="156"/>
      <c r="BH116" s="156"/>
      <c r="BI116" s="156"/>
      <c r="BJ116" s="156"/>
      <c r="BK116" s="156"/>
      <c r="BL116" s="156"/>
    </row>
    <row r="117" spans="24:64">
      <c r="X117" s="156"/>
      <c r="Y117" s="156"/>
      <c r="Z117" s="156"/>
      <c r="AA117" s="156"/>
      <c r="AB117" s="156"/>
      <c r="AC117" s="156"/>
      <c r="AD117" s="156"/>
      <c r="AE117" s="156"/>
      <c r="AF117" s="156"/>
      <c r="AG117" s="156"/>
      <c r="AH117" s="156"/>
      <c r="AI117" s="156"/>
      <c r="AJ117" s="156"/>
      <c r="AK117" s="156"/>
      <c r="AL117" s="156"/>
      <c r="AM117" s="156"/>
      <c r="AN117" s="156"/>
      <c r="AO117" s="156"/>
      <c r="AP117" s="156"/>
      <c r="AQ117" s="156"/>
      <c r="AR117" s="156"/>
      <c r="AS117" s="156"/>
      <c r="BA117" s="156"/>
      <c r="BB117" s="156"/>
      <c r="BC117" s="156"/>
      <c r="BD117" s="156"/>
      <c r="BE117" s="156"/>
      <c r="BF117" s="156"/>
      <c r="BG117" s="156"/>
      <c r="BH117" s="156"/>
      <c r="BI117" s="156"/>
      <c r="BJ117" s="156"/>
      <c r="BK117" s="156"/>
      <c r="BL117" s="156"/>
    </row>
    <row r="118" spans="24:64">
      <c r="X118" s="156"/>
      <c r="Y118" s="156"/>
      <c r="Z118" s="156"/>
      <c r="AA118" s="156"/>
      <c r="AB118" s="156"/>
      <c r="AC118" s="156"/>
      <c r="AD118" s="156"/>
      <c r="AE118" s="156"/>
      <c r="AF118" s="156"/>
      <c r="AG118" s="156"/>
      <c r="AH118" s="156"/>
      <c r="AI118" s="156"/>
      <c r="AJ118" s="156"/>
      <c r="AK118" s="156"/>
      <c r="AL118" s="156"/>
      <c r="AM118" s="156"/>
      <c r="AN118" s="156"/>
      <c r="AO118" s="156"/>
      <c r="AP118" s="156"/>
      <c r="AQ118" s="156"/>
      <c r="AR118" s="156"/>
      <c r="AS118" s="156"/>
      <c r="BA118" s="156"/>
      <c r="BB118" s="156"/>
      <c r="BC118" s="156"/>
      <c r="BD118" s="156"/>
      <c r="BE118" s="156"/>
      <c r="BF118" s="156"/>
      <c r="BG118" s="156"/>
      <c r="BH118" s="156"/>
      <c r="BI118" s="156"/>
      <c r="BJ118" s="156"/>
      <c r="BK118" s="156"/>
      <c r="BL118" s="156"/>
    </row>
    <row r="119" spans="24:64">
      <c r="X119" s="156"/>
      <c r="Y119" s="156"/>
      <c r="Z119" s="156"/>
      <c r="AA119" s="156"/>
      <c r="AB119" s="156"/>
      <c r="AC119" s="156"/>
      <c r="AD119" s="156"/>
      <c r="AE119" s="156"/>
      <c r="AF119" s="156"/>
      <c r="AG119" s="156"/>
      <c r="AH119" s="156"/>
      <c r="AI119" s="156"/>
      <c r="AJ119" s="156"/>
      <c r="AK119" s="156"/>
      <c r="AL119" s="156"/>
      <c r="AM119" s="156"/>
      <c r="AN119" s="156"/>
      <c r="AO119" s="156"/>
      <c r="AP119" s="156"/>
      <c r="AQ119" s="156"/>
      <c r="AR119" s="156"/>
      <c r="AS119" s="156"/>
      <c r="BA119" s="156"/>
      <c r="BB119" s="156"/>
      <c r="BC119" s="156"/>
      <c r="BD119" s="156"/>
      <c r="BE119" s="156"/>
      <c r="BF119" s="156"/>
      <c r="BG119" s="156"/>
      <c r="BH119" s="156"/>
      <c r="BI119" s="156"/>
      <c r="BJ119" s="156"/>
      <c r="BK119" s="156"/>
      <c r="BL119" s="156"/>
    </row>
    <row r="120" spans="24:64">
      <c r="X120" s="156"/>
      <c r="Y120" s="156"/>
      <c r="Z120" s="156"/>
      <c r="AA120" s="156"/>
      <c r="AB120" s="156"/>
      <c r="AC120" s="156"/>
      <c r="AD120" s="156"/>
      <c r="AE120" s="156"/>
      <c r="AF120" s="156"/>
      <c r="AG120" s="156"/>
      <c r="AH120" s="156"/>
      <c r="AI120" s="156"/>
      <c r="AJ120" s="156"/>
      <c r="AK120" s="156"/>
      <c r="AL120" s="156"/>
      <c r="AM120" s="156"/>
      <c r="AN120" s="156"/>
      <c r="AO120" s="156"/>
      <c r="AP120" s="156"/>
      <c r="AQ120" s="156"/>
      <c r="AR120" s="156"/>
      <c r="AS120" s="156"/>
      <c r="BA120" s="156"/>
      <c r="BB120" s="156"/>
      <c r="BC120" s="156"/>
      <c r="BD120" s="156"/>
      <c r="BE120" s="156"/>
      <c r="BF120" s="156"/>
      <c r="BG120" s="156"/>
      <c r="BH120" s="156"/>
      <c r="BI120" s="156"/>
      <c r="BJ120" s="156"/>
      <c r="BK120" s="156"/>
      <c r="BL120" s="156"/>
    </row>
    <row r="121" spans="24:64">
      <c r="X121" s="156"/>
      <c r="Y121" s="156"/>
      <c r="Z121" s="156"/>
      <c r="AA121" s="156"/>
      <c r="AB121" s="156"/>
      <c r="AC121" s="156"/>
      <c r="AD121" s="156"/>
      <c r="AE121" s="156"/>
      <c r="AF121" s="156"/>
      <c r="AG121" s="156"/>
      <c r="AH121" s="156"/>
      <c r="AI121" s="156"/>
      <c r="AJ121" s="156"/>
      <c r="AK121" s="156"/>
      <c r="AL121" s="156"/>
      <c r="AM121" s="156"/>
      <c r="AN121" s="156"/>
      <c r="AO121" s="156"/>
      <c r="AP121" s="156"/>
      <c r="AQ121" s="156"/>
      <c r="AR121" s="156"/>
      <c r="AS121" s="156"/>
      <c r="BA121" s="156"/>
      <c r="BB121" s="156"/>
      <c r="BC121" s="156"/>
      <c r="BD121" s="156"/>
      <c r="BE121" s="156"/>
      <c r="BF121" s="156"/>
      <c r="BG121" s="156"/>
      <c r="BH121" s="156"/>
      <c r="BI121" s="156"/>
      <c r="BJ121" s="156"/>
      <c r="BK121" s="156"/>
      <c r="BL121" s="156"/>
    </row>
    <row r="122" spans="24:64">
      <c r="X122" s="156"/>
      <c r="Y122" s="156"/>
      <c r="Z122" s="156"/>
      <c r="AA122" s="156"/>
      <c r="AB122" s="156"/>
      <c r="AC122" s="156"/>
      <c r="AD122" s="156"/>
      <c r="AE122" s="156"/>
      <c r="AF122" s="156"/>
      <c r="AG122" s="156"/>
      <c r="AH122" s="156"/>
      <c r="AI122" s="156"/>
      <c r="AJ122" s="156"/>
      <c r="AK122" s="156"/>
      <c r="AL122" s="156"/>
      <c r="AM122" s="156"/>
      <c r="AN122" s="156"/>
      <c r="AO122" s="156"/>
      <c r="AP122" s="156"/>
      <c r="AQ122" s="156"/>
      <c r="AR122" s="156"/>
      <c r="AS122" s="156"/>
      <c r="BA122" s="156"/>
      <c r="BB122" s="156"/>
      <c r="BC122" s="156"/>
      <c r="BD122" s="156"/>
      <c r="BE122" s="156"/>
      <c r="BF122" s="156"/>
      <c r="BG122" s="156"/>
      <c r="BH122" s="156"/>
      <c r="BI122" s="156"/>
      <c r="BJ122" s="156"/>
      <c r="BK122" s="156"/>
      <c r="BL122" s="156"/>
    </row>
    <row r="123" spans="24:64">
      <c r="X123" s="156"/>
      <c r="Y123" s="156"/>
      <c r="Z123" s="156"/>
      <c r="AA123" s="156"/>
      <c r="AB123" s="156"/>
      <c r="AC123" s="156"/>
      <c r="AD123" s="156"/>
      <c r="AE123" s="156"/>
      <c r="AF123" s="156"/>
      <c r="AG123" s="156"/>
      <c r="AH123" s="156"/>
      <c r="AI123" s="156"/>
      <c r="AJ123" s="156"/>
      <c r="AK123" s="156"/>
      <c r="AL123" s="156"/>
      <c r="AM123" s="156"/>
      <c r="AN123" s="156"/>
      <c r="AO123" s="156"/>
      <c r="AP123" s="156"/>
      <c r="AQ123" s="156"/>
      <c r="AR123" s="156"/>
      <c r="AS123" s="156"/>
      <c r="BA123" s="156"/>
      <c r="BB123" s="156"/>
      <c r="BC123" s="156"/>
      <c r="BD123" s="156"/>
      <c r="BE123" s="156"/>
      <c r="BF123" s="156"/>
      <c r="BG123" s="156"/>
      <c r="BH123" s="156"/>
      <c r="BI123" s="156"/>
      <c r="BJ123" s="156"/>
      <c r="BK123" s="156"/>
      <c r="BL123" s="156"/>
    </row>
    <row r="124" spans="24:64">
      <c r="X124" s="156"/>
      <c r="Y124" s="156"/>
      <c r="Z124" s="156"/>
      <c r="AA124" s="156"/>
      <c r="AB124" s="156"/>
      <c r="AC124" s="156"/>
      <c r="AD124" s="156"/>
      <c r="AE124" s="156"/>
      <c r="AF124" s="156"/>
      <c r="AG124" s="156"/>
      <c r="AH124" s="156"/>
      <c r="AI124" s="156"/>
      <c r="AJ124" s="156"/>
      <c r="AK124" s="156"/>
      <c r="AL124" s="156"/>
      <c r="AM124" s="156"/>
      <c r="AN124" s="156"/>
      <c r="AO124" s="156"/>
      <c r="AP124" s="156"/>
      <c r="AQ124" s="156"/>
      <c r="AR124" s="156"/>
      <c r="AS124" s="156"/>
      <c r="BA124" s="156"/>
      <c r="BB124" s="156"/>
      <c r="BC124" s="156"/>
      <c r="BD124" s="156"/>
      <c r="BE124" s="156"/>
      <c r="BF124" s="156"/>
      <c r="BG124" s="156"/>
      <c r="BH124" s="156"/>
      <c r="BI124" s="156"/>
      <c r="BJ124" s="156"/>
      <c r="BK124" s="156"/>
      <c r="BL124" s="156"/>
    </row>
    <row r="125" spans="24:64">
      <c r="X125" s="156"/>
      <c r="Y125" s="156"/>
      <c r="Z125" s="156"/>
      <c r="AA125" s="156"/>
      <c r="AB125" s="156"/>
      <c r="AC125" s="156"/>
      <c r="AD125" s="156"/>
      <c r="AE125" s="156"/>
      <c r="AF125" s="156"/>
      <c r="AG125" s="156"/>
      <c r="AH125" s="156"/>
      <c r="AI125" s="156"/>
      <c r="AJ125" s="156"/>
      <c r="AK125" s="156"/>
      <c r="AL125" s="156"/>
      <c r="AM125" s="156"/>
      <c r="AN125" s="156"/>
      <c r="AO125" s="156"/>
      <c r="AP125" s="156"/>
      <c r="AQ125" s="156"/>
      <c r="AR125" s="156"/>
      <c r="AS125" s="156"/>
      <c r="BA125" s="156"/>
      <c r="BB125" s="156"/>
      <c r="BC125" s="156"/>
      <c r="BD125" s="156"/>
      <c r="BE125" s="156"/>
      <c r="BF125" s="156"/>
      <c r="BG125" s="156"/>
      <c r="BH125" s="156"/>
      <c r="BI125" s="156"/>
      <c r="BJ125" s="156"/>
      <c r="BK125" s="156"/>
      <c r="BL125" s="156"/>
    </row>
    <row r="126" spans="24:64">
      <c r="X126" s="156"/>
      <c r="Y126" s="156"/>
      <c r="Z126" s="156"/>
      <c r="AA126" s="156"/>
      <c r="AB126" s="156"/>
      <c r="AC126" s="156"/>
      <c r="AD126" s="156"/>
      <c r="AE126" s="156"/>
      <c r="AF126" s="156"/>
      <c r="AG126" s="156"/>
      <c r="AH126" s="156"/>
      <c r="AI126" s="156"/>
      <c r="AJ126" s="156"/>
      <c r="AK126" s="156"/>
      <c r="AL126" s="156"/>
      <c r="AM126" s="156"/>
      <c r="AN126" s="156"/>
      <c r="AO126" s="156"/>
      <c r="AP126" s="156"/>
      <c r="AQ126" s="156"/>
      <c r="AR126" s="156"/>
      <c r="AS126" s="156"/>
      <c r="BA126" s="156"/>
      <c r="BB126" s="156"/>
      <c r="BC126" s="156"/>
      <c r="BD126" s="156"/>
      <c r="BE126" s="156"/>
      <c r="BF126" s="156"/>
      <c r="BG126" s="156"/>
      <c r="BH126" s="156"/>
      <c r="BI126" s="156"/>
      <c r="BJ126" s="156"/>
      <c r="BK126" s="156"/>
      <c r="BL126" s="156"/>
    </row>
    <row r="127" spans="24:64">
      <c r="X127" s="156"/>
      <c r="Y127" s="156"/>
      <c r="Z127" s="156"/>
      <c r="AA127" s="156"/>
      <c r="AB127" s="156"/>
      <c r="AC127" s="156"/>
      <c r="AD127" s="156"/>
      <c r="AE127" s="156"/>
      <c r="AF127" s="156"/>
      <c r="AG127" s="156"/>
      <c r="AH127" s="156"/>
      <c r="AI127" s="156"/>
      <c r="AJ127" s="156"/>
      <c r="AK127" s="156"/>
      <c r="AL127" s="156"/>
      <c r="AM127" s="156"/>
      <c r="AN127" s="156"/>
      <c r="AO127" s="156"/>
      <c r="AP127" s="156"/>
      <c r="AQ127" s="156"/>
      <c r="AR127" s="156"/>
      <c r="AS127" s="156"/>
      <c r="BA127" s="156"/>
      <c r="BB127" s="156"/>
      <c r="BC127" s="156"/>
      <c r="BD127" s="156"/>
      <c r="BE127" s="156"/>
      <c r="BF127" s="156"/>
      <c r="BG127" s="156"/>
      <c r="BH127" s="156"/>
      <c r="BI127" s="156"/>
      <c r="BJ127" s="156"/>
      <c r="BK127" s="156"/>
      <c r="BL127" s="156"/>
    </row>
    <row r="128" spans="24:64">
      <c r="X128" s="156"/>
      <c r="Y128" s="156"/>
      <c r="Z128" s="156"/>
      <c r="AA128" s="156"/>
      <c r="AB128" s="156"/>
      <c r="AC128" s="156"/>
      <c r="AD128" s="156"/>
      <c r="AE128" s="156"/>
      <c r="AF128" s="156"/>
      <c r="AG128" s="156"/>
      <c r="AH128" s="156"/>
      <c r="AI128" s="156"/>
      <c r="AJ128" s="156"/>
      <c r="AK128" s="156"/>
      <c r="AL128" s="156"/>
      <c r="AM128" s="156"/>
      <c r="AN128" s="156"/>
      <c r="AO128" s="156"/>
      <c r="AP128" s="156"/>
      <c r="AQ128" s="156"/>
      <c r="AR128" s="156"/>
      <c r="AS128" s="156"/>
      <c r="BA128" s="156"/>
      <c r="BB128" s="156"/>
      <c r="BC128" s="156"/>
      <c r="BD128" s="156"/>
      <c r="BE128" s="156"/>
      <c r="BF128" s="156"/>
      <c r="BG128" s="156"/>
      <c r="BH128" s="156"/>
      <c r="BI128" s="156"/>
      <c r="BJ128" s="156"/>
      <c r="BK128" s="156"/>
      <c r="BL128" s="156"/>
    </row>
    <row r="129" spans="24:64">
      <c r="X129" s="156"/>
      <c r="Y129" s="156"/>
      <c r="Z129" s="156"/>
      <c r="AA129" s="156"/>
      <c r="AB129" s="156"/>
      <c r="AC129" s="156"/>
      <c r="AD129" s="156"/>
      <c r="AE129" s="156"/>
      <c r="AF129" s="156"/>
      <c r="AG129" s="156"/>
      <c r="AH129" s="156"/>
      <c r="AI129" s="156"/>
      <c r="AJ129" s="156"/>
      <c r="AK129" s="156"/>
      <c r="AL129" s="156"/>
      <c r="AM129" s="156"/>
      <c r="AN129" s="156"/>
      <c r="AO129" s="156"/>
      <c r="AP129" s="156"/>
      <c r="AQ129" s="156"/>
      <c r="AR129" s="156"/>
      <c r="AS129" s="156"/>
      <c r="BA129" s="156"/>
      <c r="BB129" s="156"/>
      <c r="BC129" s="156"/>
      <c r="BD129" s="156"/>
      <c r="BE129" s="156"/>
      <c r="BF129" s="156"/>
      <c r="BG129" s="156"/>
      <c r="BH129" s="156"/>
      <c r="BI129" s="156"/>
      <c r="BJ129" s="156"/>
      <c r="BK129" s="156"/>
      <c r="BL129" s="156"/>
    </row>
    <row r="130" spans="24:64">
      <c r="X130" s="156"/>
      <c r="Y130" s="156"/>
      <c r="Z130" s="156"/>
      <c r="AA130" s="156"/>
      <c r="AB130" s="156"/>
      <c r="AC130" s="156"/>
      <c r="AD130" s="156"/>
      <c r="AE130" s="156"/>
      <c r="AF130" s="156"/>
      <c r="AG130" s="156"/>
      <c r="AH130" s="156"/>
      <c r="AI130" s="156"/>
      <c r="AJ130" s="156"/>
      <c r="AK130" s="156"/>
      <c r="AL130" s="156"/>
      <c r="AM130" s="156"/>
      <c r="AN130" s="156"/>
      <c r="AO130" s="156"/>
      <c r="AP130" s="156"/>
      <c r="AQ130" s="156"/>
      <c r="AR130" s="156"/>
      <c r="AS130" s="156"/>
      <c r="BA130" s="156"/>
      <c r="BB130" s="156"/>
      <c r="BC130" s="156"/>
      <c r="BD130" s="156"/>
      <c r="BE130" s="156"/>
      <c r="BF130" s="156"/>
      <c r="BG130" s="156"/>
      <c r="BH130" s="156"/>
      <c r="BI130" s="156"/>
      <c r="BJ130" s="156"/>
      <c r="BK130" s="156"/>
      <c r="BL130" s="156"/>
    </row>
    <row r="131" spans="24:64"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156"/>
      <c r="BA131" s="156"/>
      <c r="BB131" s="156"/>
      <c r="BC131" s="156"/>
      <c r="BD131" s="156"/>
      <c r="BE131" s="156"/>
      <c r="BF131" s="156"/>
      <c r="BG131" s="156"/>
      <c r="BH131" s="156"/>
      <c r="BI131" s="156"/>
      <c r="BJ131" s="156"/>
      <c r="BK131" s="156"/>
      <c r="BL131" s="156"/>
    </row>
    <row r="132" spans="24:64"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6"/>
      <c r="AH132" s="156"/>
      <c r="AI132" s="156"/>
      <c r="AJ132" s="156"/>
      <c r="AK132" s="156"/>
      <c r="AL132" s="156"/>
      <c r="AM132" s="156"/>
      <c r="AN132" s="156"/>
      <c r="AO132" s="156"/>
      <c r="AP132" s="156"/>
      <c r="AQ132" s="156"/>
      <c r="AR132" s="156"/>
      <c r="AS132" s="156"/>
      <c r="BA132" s="156"/>
      <c r="BB132" s="156"/>
      <c r="BC132" s="156"/>
      <c r="BD132" s="156"/>
      <c r="BE132" s="156"/>
      <c r="BF132" s="156"/>
      <c r="BG132" s="156"/>
      <c r="BH132" s="156"/>
      <c r="BI132" s="156"/>
      <c r="BJ132" s="156"/>
      <c r="BK132" s="156"/>
      <c r="BL132" s="156"/>
    </row>
    <row r="133" spans="24:64">
      <c r="X133" s="156"/>
      <c r="Y133" s="156"/>
      <c r="Z133" s="156"/>
      <c r="AA133" s="156"/>
      <c r="AB133" s="156"/>
      <c r="AC133" s="156"/>
      <c r="AD133" s="156"/>
      <c r="AE133" s="156"/>
      <c r="AF133" s="156"/>
      <c r="AG133" s="156"/>
      <c r="AH133" s="156"/>
      <c r="AI133" s="156"/>
      <c r="AJ133" s="156"/>
      <c r="AK133" s="156"/>
      <c r="AL133" s="156"/>
      <c r="AM133" s="156"/>
      <c r="AN133" s="156"/>
      <c r="AO133" s="156"/>
      <c r="AP133" s="156"/>
      <c r="AQ133" s="156"/>
      <c r="AR133" s="156"/>
      <c r="AS133" s="156"/>
      <c r="BA133" s="156"/>
      <c r="BB133" s="156"/>
      <c r="BC133" s="156"/>
      <c r="BD133" s="156"/>
      <c r="BE133" s="156"/>
      <c r="BF133" s="156"/>
      <c r="BG133" s="156"/>
      <c r="BH133" s="156"/>
      <c r="BI133" s="156"/>
      <c r="BJ133" s="156"/>
      <c r="BK133" s="156"/>
      <c r="BL133" s="156"/>
    </row>
    <row r="134" spans="24:64">
      <c r="X134" s="156"/>
      <c r="Y134" s="156"/>
      <c r="Z134" s="156"/>
      <c r="AA134" s="156"/>
      <c r="AB134" s="156"/>
      <c r="AC134" s="156"/>
      <c r="AD134" s="156"/>
      <c r="AE134" s="156"/>
      <c r="AF134" s="156"/>
      <c r="AG134" s="156"/>
      <c r="AH134" s="156"/>
      <c r="AI134" s="156"/>
      <c r="AJ134" s="156"/>
      <c r="AK134" s="156"/>
      <c r="AL134" s="156"/>
      <c r="AM134" s="156"/>
      <c r="AN134" s="156"/>
      <c r="AO134" s="156"/>
      <c r="AP134" s="156"/>
      <c r="AQ134" s="156"/>
      <c r="AR134" s="156"/>
      <c r="AS134" s="156"/>
      <c r="BA134" s="156"/>
      <c r="BB134" s="156"/>
      <c r="BC134" s="156"/>
      <c r="BD134" s="156"/>
      <c r="BE134" s="156"/>
      <c r="BF134" s="156"/>
      <c r="BG134" s="156"/>
      <c r="BH134" s="156"/>
      <c r="BI134" s="156"/>
      <c r="BJ134" s="156"/>
      <c r="BK134" s="156"/>
      <c r="BL134" s="156"/>
    </row>
    <row r="135" spans="24:64">
      <c r="X135" s="156"/>
      <c r="Y135" s="156"/>
      <c r="Z135" s="156"/>
      <c r="AA135" s="156"/>
      <c r="AB135" s="156"/>
      <c r="AC135" s="156"/>
      <c r="AD135" s="156"/>
      <c r="AE135" s="156"/>
      <c r="AF135" s="156"/>
      <c r="AG135" s="156"/>
      <c r="AH135" s="156"/>
      <c r="AI135" s="156"/>
      <c r="AJ135" s="156"/>
      <c r="AK135" s="156"/>
      <c r="AL135" s="156"/>
      <c r="AM135" s="156"/>
      <c r="AN135" s="156"/>
      <c r="AO135" s="156"/>
      <c r="AP135" s="156"/>
      <c r="AQ135" s="156"/>
      <c r="AR135" s="156"/>
      <c r="AS135" s="156"/>
      <c r="BA135" s="156"/>
      <c r="BB135" s="156"/>
      <c r="BC135" s="156"/>
      <c r="BD135" s="156"/>
      <c r="BE135" s="156"/>
      <c r="BF135" s="156"/>
      <c r="BG135" s="156"/>
      <c r="BH135" s="156"/>
      <c r="BI135" s="156"/>
      <c r="BJ135" s="156"/>
      <c r="BK135" s="156"/>
      <c r="BL135" s="156"/>
    </row>
    <row r="136" spans="24:64">
      <c r="X136" s="156"/>
      <c r="Y136" s="156"/>
      <c r="Z136" s="156"/>
      <c r="AA136" s="156"/>
      <c r="AB136" s="156"/>
      <c r="AC136" s="156"/>
      <c r="AD136" s="156"/>
      <c r="AE136" s="156"/>
      <c r="AF136" s="156"/>
      <c r="AG136" s="156"/>
      <c r="AH136" s="156"/>
      <c r="AI136" s="156"/>
      <c r="AJ136" s="156"/>
      <c r="AK136" s="156"/>
      <c r="AL136" s="156"/>
      <c r="AM136" s="156"/>
      <c r="AN136" s="156"/>
      <c r="AO136" s="156"/>
      <c r="AP136" s="156"/>
      <c r="AQ136" s="156"/>
      <c r="AR136" s="156"/>
      <c r="AS136" s="156"/>
      <c r="BA136" s="156"/>
      <c r="BB136" s="156"/>
      <c r="BC136" s="156"/>
      <c r="BD136" s="156"/>
      <c r="BE136" s="156"/>
      <c r="BF136" s="156"/>
      <c r="BG136" s="156"/>
      <c r="BH136" s="156"/>
      <c r="BI136" s="156"/>
      <c r="BJ136" s="156"/>
      <c r="BK136" s="156"/>
      <c r="BL136" s="156"/>
    </row>
    <row r="137" spans="24:64">
      <c r="X137" s="156"/>
      <c r="Y137" s="156"/>
      <c r="Z137" s="156"/>
      <c r="AA137" s="156"/>
      <c r="AB137" s="156"/>
      <c r="AC137" s="156"/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</row>
    <row r="138" spans="24:64">
      <c r="X138" s="156"/>
      <c r="Y138" s="156"/>
      <c r="Z138" s="156"/>
      <c r="AA138" s="156"/>
      <c r="AB138" s="156"/>
      <c r="AC138" s="156"/>
      <c r="AD138" s="156"/>
      <c r="AE138" s="156"/>
      <c r="AF138" s="156"/>
      <c r="AG138" s="156"/>
      <c r="AH138" s="156"/>
      <c r="AI138" s="156"/>
      <c r="AJ138" s="156"/>
      <c r="AK138" s="156"/>
      <c r="AL138" s="156"/>
      <c r="AM138" s="156"/>
      <c r="AN138" s="156"/>
      <c r="AO138" s="156"/>
      <c r="AP138" s="156"/>
      <c r="AQ138" s="156"/>
      <c r="AR138" s="156"/>
      <c r="AS138" s="156"/>
      <c r="BA138" s="156"/>
      <c r="BB138" s="156"/>
      <c r="BC138" s="156"/>
      <c r="BD138" s="156"/>
      <c r="BE138" s="156"/>
      <c r="BF138" s="156"/>
      <c r="BG138" s="156"/>
      <c r="BH138" s="156"/>
      <c r="BI138" s="156"/>
      <c r="BJ138" s="156"/>
      <c r="BK138" s="156"/>
      <c r="BL138" s="156"/>
    </row>
    <row r="139" spans="24:64">
      <c r="X139" s="156"/>
      <c r="Y139" s="156"/>
      <c r="Z139" s="156"/>
      <c r="AA139" s="156"/>
      <c r="AB139" s="156"/>
      <c r="AC139" s="156"/>
      <c r="AD139" s="156"/>
      <c r="AE139" s="156"/>
      <c r="AF139" s="156"/>
      <c r="AG139" s="156"/>
      <c r="AH139" s="156"/>
      <c r="AI139" s="156"/>
      <c r="AJ139" s="156"/>
      <c r="AK139" s="156"/>
      <c r="AL139" s="156"/>
      <c r="AM139" s="156"/>
      <c r="AN139" s="156"/>
      <c r="AO139" s="156"/>
      <c r="AP139" s="156"/>
      <c r="AQ139" s="156"/>
      <c r="AR139" s="156"/>
      <c r="AS139" s="156"/>
      <c r="BA139" s="156"/>
      <c r="BB139" s="156"/>
      <c r="BC139" s="156"/>
      <c r="BD139" s="156"/>
      <c r="BE139" s="156"/>
      <c r="BF139" s="156"/>
      <c r="BG139" s="156"/>
      <c r="BH139" s="156"/>
      <c r="BI139" s="156"/>
      <c r="BJ139" s="156"/>
      <c r="BK139" s="156"/>
      <c r="BL139" s="156"/>
    </row>
    <row r="140" spans="24:64">
      <c r="X140" s="156"/>
      <c r="Y140" s="156"/>
      <c r="Z140" s="156"/>
      <c r="AA140" s="156"/>
      <c r="AB140" s="156"/>
      <c r="AC140" s="156"/>
      <c r="AD140" s="156"/>
      <c r="AE140" s="156"/>
      <c r="AF140" s="156"/>
      <c r="AG140" s="156"/>
      <c r="AH140" s="156"/>
      <c r="AI140" s="156"/>
      <c r="AJ140" s="156"/>
      <c r="AK140" s="156"/>
      <c r="AL140" s="156"/>
      <c r="AM140" s="156"/>
      <c r="AN140" s="156"/>
      <c r="AO140" s="156"/>
      <c r="AP140" s="156"/>
      <c r="AQ140" s="156"/>
      <c r="AR140" s="156"/>
      <c r="AS140" s="156"/>
      <c r="BA140" s="156"/>
      <c r="BB140" s="156"/>
      <c r="BC140" s="156"/>
      <c r="BD140" s="156"/>
      <c r="BE140" s="156"/>
      <c r="BF140" s="156"/>
      <c r="BG140" s="156"/>
      <c r="BH140" s="156"/>
      <c r="BI140" s="156"/>
      <c r="BJ140" s="156"/>
      <c r="BK140" s="156"/>
      <c r="BL140" s="156"/>
    </row>
    <row r="141" spans="24:64">
      <c r="X141" s="156"/>
      <c r="Y141" s="156"/>
      <c r="Z141" s="156"/>
      <c r="AA141" s="156"/>
      <c r="AB141" s="156"/>
      <c r="AC141" s="156"/>
      <c r="AD141" s="156"/>
      <c r="AE141" s="156"/>
      <c r="AF141" s="156"/>
      <c r="AG141" s="156"/>
      <c r="AH141" s="156"/>
      <c r="AI141" s="156"/>
      <c r="AJ141" s="156"/>
      <c r="AK141" s="156"/>
      <c r="AL141" s="156"/>
      <c r="AM141" s="156"/>
      <c r="AN141" s="156"/>
      <c r="AO141" s="156"/>
      <c r="AP141" s="156"/>
      <c r="AQ141" s="156"/>
      <c r="AR141" s="156"/>
      <c r="AS141" s="156"/>
      <c r="BA141" s="156"/>
      <c r="BB141" s="156"/>
      <c r="BC141" s="156"/>
      <c r="BD141" s="156"/>
      <c r="BE141" s="156"/>
      <c r="BF141" s="156"/>
      <c r="BG141" s="156"/>
      <c r="BH141" s="156"/>
      <c r="BI141" s="156"/>
      <c r="BJ141" s="156"/>
      <c r="BK141" s="156"/>
      <c r="BL141" s="156"/>
    </row>
    <row r="142" spans="24:64">
      <c r="X142" s="156"/>
      <c r="Y142" s="156"/>
      <c r="Z142" s="156"/>
      <c r="AA142" s="156"/>
      <c r="AB142" s="156"/>
      <c r="AC142" s="156"/>
      <c r="AD142" s="156"/>
      <c r="AE142" s="156"/>
      <c r="AF142" s="156"/>
      <c r="AG142" s="156"/>
      <c r="AH142" s="156"/>
      <c r="AI142" s="156"/>
      <c r="AJ142" s="156"/>
      <c r="AK142" s="156"/>
      <c r="AL142" s="156"/>
      <c r="AM142" s="156"/>
      <c r="AN142" s="156"/>
      <c r="AO142" s="156"/>
      <c r="AP142" s="156"/>
      <c r="AQ142" s="156"/>
      <c r="AR142" s="156"/>
      <c r="AS142" s="156"/>
      <c r="BA142" s="156"/>
      <c r="BB142" s="156"/>
      <c r="BC142" s="156"/>
      <c r="BD142" s="156"/>
      <c r="BE142" s="156"/>
      <c r="BF142" s="156"/>
      <c r="BG142" s="156"/>
      <c r="BH142" s="156"/>
      <c r="BI142" s="156"/>
      <c r="BJ142" s="156"/>
      <c r="BK142" s="156"/>
      <c r="BL142" s="156"/>
    </row>
    <row r="143" spans="24:64">
      <c r="X143" s="156"/>
      <c r="Y143" s="156"/>
      <c r="Z143" s="156"/>
      <c r="AA143" s="156"/>
      <c r="AB143" s="156"/>
      <c r="AC143" s="156"/>
      <c r="AD143" s="156"/>
      <c r="AE143" s="156"/>
      <c r="AF143" s="156"/>
      <c r="AG143" s="156"/>
      <c r="AH143" s="156"/>
      <c r="AI143" s="156"/>
      <c r="AJ143" s="156"/>
      <c r="AK143" s="156"/>
      <c r="AL143" s="156"/>
      <c r="AM143" s="156"/>
      <c r="AN143" s="156"/>
      <c r="AO143" s="156"/>
      <c r="AP143" s="156"/>
      <c r="AQ143" s="156"/>
      <c r="AR143" s="156"/>
      <c r="AS143" s="156"/>
      <c r="BA143" s="156"/>
      <c r="BB143" s="156"/>
      <c r="BC143" s="156"/>
      <c r="BD143" s="156"/>
      <c r="BE143" s="156"/>
      <c r="BF143" s="156"/>
      <c r="BG143" s="156"/>
      <c r="BH143" s="156"/>
      <c r="BI143" s="156"/>
      <c r="BJ143" s="156"/>
      <c r="BK143" s="156"/>
      <c r="BL143" s="156"/>
    </row>
    <row r="144" spans="24:64">
      <c r="X144" s="156"/>
      <c r="Y144" s="156"/>
      <c r="Z144" s="156"/>
      <c r="AA144" s="156"/>
      <c r="AB144" s="156"/>
      <c r="AC144" s="156"/>
      <c r="AD144" s="156"/>
      <c r="AE144" s="156"/>
      <c r="AF144" s="156"/>
      <c r="AG144" s="156"/>
      <c r="AH144" s="156"/>
      <c r="AI144" s="156"/>
      <c r="AJ144" s="156"/>
      <c r="AK144" s="156"/>
      <c r="AL144" s="156"/>
      <c r="AM144" s="156"/>
      <c r="AN144" s="156"/>
      <c r="AO144" s="156"/>
      <c r="AP144" s="156"/>
      <c r="AQ144" s="156"/>
      <c r="AR144" s="156"/>
      <c r="AS144" s="156"/>
      <c r="BA144" s="156"/>
      <c r="BB144" s="156"/>
      <c r="BC144" s="156"/>
      <c r="BD144" s="156"/>
      <c r="BE144" s="156"/>
      <c r="BF144" s="156"/>
      <c r="BG144" s="156"/>
      <c r="BH144" s="156"/>
      <c r="BI144" s="156"/>
      <c r="BJ144" s="156"/>
      <c r="BK144" s="156"/>
      <c r="BL144" s="156"/>
    </row>
    <row r="145" spans="24:64">
      <c r="X145" s="156"/>
      <c r="Y145" s="156"/>
      <c r="Z145" s="156"/>
      <c r="AA145" s="156"/>
      <c r="AB145" s="156"/>
      <c r="AC145" s="156"/>
      <c r="AD145" s="156"/>
      <c r="AE145" s="156"/>
      <c r="AF145" s="156"/>
      <c r="AG145" s="156"/>
      <c r="AH145" s="156"/>
      <c r="AI145" s="156"/>
      <c r="AJ145" s="156"/>
      <c r="AK145" s="156"/>
      <c r="AL145" s="156"/>
      <c r="AM145" s="156"/>
      <c r="AN145" s="156"/>
      <c r="AO145" s="156"/>
      <c r="AP145" s="156"/>
      <c r="AQ145" s="156"/>
      <c r="AR145" s="156"/>
      <c r="AS145" s="156"/>
      <c r="BA145" s="156"/>
      <c r="BB145" s="156"/>
      <c r="BC145" s="156"/>
      <c r="BD145" s="156"/>
      <c r="BE145" s="156"/>
      <c r="BF145" s="156"/>
      <c r="BG145" s="156"/>
      <c r="BH145" s="156"/>
      <c r="BI145" s="156"/>
      <c r="BJ145" s="156"/>
      <c r="BK145" s="156"/>
      <c r="BL145" s="156"/>
    </row>
    <row r="146" spans="24:64">
      <c r="X146" s="156"/>
      <c r="Y146" s="156"/>
      <c r="Z146" s="156"/>
      <c r="AA146" s="156"/>
      <c r="AB146" s="156"/>
      <c r="AC146" s="156"/>
      <c r="AD146" s="156"/>
      <c r="AE146" s="156"/>
      <c r="AF146" s="156"/>
      <c r="AG146" s="156"/>
      <c r="AH146" s="156"/>
      <c r="AI146" s="156"/>
      <c r="AJ146" s="156"/>
      <c r="AK146" s="156"/>
      <c r="AL146" s="156"/>
      <c r="AM146" s="156"/>
      <c r="AN146" s="156"/>
      <c r="AO146" s="156"/>
      <c r="AP146" s="156"/>
      <c r="AQ146" s="156"/>
      <c r="AR146" s="156"/>
      <c r="AS146" s="156"/>
      <c r="BA146" s="156"/>
      <c r="BB146" s="156"/>
      <c r="BC146" s="156"/>
      <c r="BD146" s="156"/>
      <c r="BE146" s="156"/>
      <c r="BF146" s="156"/>
      <c r="BG146" s="156"/>
      <c r="BH146" s="156"/>
      <c r="BI146" s="156"/>
      <c r="BJ146" s="156"/>
      <c r="BK146" s="156"/>
      <c r="BL146" s="156"/>
    </row>
    <row r="147" spans="24:64">
      <c r="X147" s="156"/>
      <c r="Y147" s="156"/>
      <c r="Z147" s="156"/>
      <c r="AA147" s="156"/>
      <c r="AB147" s="156"/>
      <c r="AC147" s="156"/>
      <c r="AD147" s="156"/>
      <c r="AE147" s="156"/>
      <c r="AF147" s="156"/>
      <c r="AG147" s="156"/>
      <c r="AH147" s="156"/>
      <c r="AI147" s="156"/>
      <c r="AJ147" s="156"/>
      <c r="AK147" s="156"/>
      <c r="AL147" s="156"/>
      <c r="AM147" s="156"/>
      <c r="AN147" s="156"/>
      <c r="AO147" s="156"/>
      <c r="AP147" s="156"/>
      <c r="AQ147" s="156"/>
      <c r="AR147" s="156"/>
      <c r="AS147" s="156"/>
      <c r="BA147" s="156"/>
      <c r="BB147" s="156"/>
      <c r="BC147" s="156"/>
      <c r="BD147" s="156"/>
      <c r="BE147" s="156"/>
      <c r="BF147" s="156"/>
      <c r="BG147" s="156"/>
      <c r="BH147" s="156"/>
      <c r="BI147" s="156"/>
      <c r="BJ147" s="156"/>
      <c r="BK147" s="156"/>
      <c r="BL147" s="156"/>
    </row>
    <row r="148" spans="24:64">
      <c r="X148" s="156"/>
      <c r="Y148" s="156"/>
      <c r="Z148" s="156"/>
      <c r="AA148" s="156"/>
      <c r="AB148" s="156"/>
      <c r="AC148" s="156"/>
      <c r="AD148" s="156"/>
      <c r="AE148" s="156"/>
      <c r="AF148" s="156"/>
      <c r="AG148" s="156"/>
      <c r="AH148" s="156"/>
      <c r="AI148" s="156"/>
      <c r="AJ148" s="156"/>
      <c r="AK148" s="156"/>
      <c r="AL148" s="156"/>
      <c r="AM148" s="156"/>
      <c r="AN148" s="156"/>
      <c r="AO148" s="156"/>
      <c r="AP148" s="156"/>
      <c r="AQ148" s="156"/>
      <c r="AR148" s="156"/>
      <c r="AS148" s="156"/>
      <c r="BA148" s="156"/>
      <c r="BB148" s="156"/>
      <c r="BC148" s="156"/>
      <c r="BD148" s="156"/>
      <c r="BE148" s="156"/>
      <c r="BF148" s="156"/>
      <c r="BG148" s="156"/>
      <c r="BH148" s="156"/>
      <c r="BI148" s="156"/>
      <c r="BJ148" s="156"/>
      <c r="BK148" s="156"/>
      <c r="BL148" s="156"/>
    </row>
    <row r="149" spans="24:64">
      <c r="X149" s="156"/>
      <c r="Y149" s="156"/>
      <c r="Z149" s="156"/>
      <c r="AA149" s="156"/>
      <c r="AB149" s="156"/>
      <c r="AC149" s="156"/>
      <c r="AD149" s="156"/>
      <c r="AE149" s="156"/>
      <c r="AF149" s="156"/>
      <c r="AG149" s="156"/>
      <c r="AH149" s="156"/>
      <c r="AI149" s="156"/>
      <c r="AJ149" s="156"/>
      <c r="AK149" s="156"/>
      <c r="AL149" s="156"/>
      <c r="AM149" s="156"/>
      <c r="AN149" s="156"/>
      <c r="AO149" s="156"/>
      <c r="AP149" s="156"/>
      <c r="AQ149" s="156"/>
      <c r="AR149" s="156"/>
      <c r="AS149" s="156"/>
      <c r="BA149" s="156"/>
      <c r="BB149" s="156"/>
      <c r="BC149" s="156"/>
      <c r="BD149" s="156"/>
      <c r="BE149" s="156"/>
      <c r="BF149" s="156"/>
      <c r="BG149" s="156"/>
      <c r="BH149" s="156"/>
      <c r="BI149" s="156"/>
      <c r="BJ149" s="156"/>
      <c r="BK149" s="156"/>
      <c r="BL149" s="156"/>
    </row>
    <row r="150" spans="24:64">
      <c r="X150" s="156"/>
      <c r="Y150" s="156"/>
      <c r="Z150" s="156"/>
      <c r="AA150" s="156"/>
      <c r="AB150" s="156"/>
      <c r="AC150" s="156"/>
      <c r="AD150" s="156"/>
      <c r="AE150" s="156"/>
      <c r="AF150" s="156"/>
      <c r="AG150" s="156"/>
      <c r="AH150" s="156"/>
      <c r="AI150" s="156"/>
      <c r="AJ150" s="156"/>
      <c r="AK150" s="156"/>
      <c r="AL150" s="156"/>
      <c r="AM150" s="156"/>
      <c r="AN150" s="156"/>
      <c r="AO150" s="156"/>
      <c r="AP150" s="156"/>
      <c r="AQ150" s="156"/>
      <c r="AR150" s="156"/>
      <c r="AS150" s="156"/>
      <c r="BA150" s="156"/>
      <c r="BB150" s="156"/>
      <c r="BC150" s="156"/>
      <c r="BD150" s="156"/>
      <c r="BE150" s="156"/>
      <c r="BF150" s="156"/>
      <c r="BG150" s="156"/>
      <c r="BH150" s="156"/>
      <c r="BI150" s="156"/>
      <c r="BJ150" s="156"/>
      <c r="BK150" s="156"/>
      <c r="BL150" s="156"/>
    </row>
    <row r="151" spans="24:64">
      <c r="X151" s="156"/>
      <c r="Y151" s="156"/>
      <c r="Z151" s="156"/>
      <c r="AA151" s="156"/>
      <c r="AB151" s="156"/>
      <c r="AC151" s="156"/>
      <c r="AD151" s="156"/>
      <c r="AE151" s="156"/>
      <c r="AF151" s="156"/>
      <c r="AG151" s="156"/>
      <c r="AH151" s="156"/>
      <c r="AI151" s="156"/>
      <c r="AJ151" s="156"/>
      <c r="AK151" s="156"/>
      <c r="AL151" s="156"/>
      <c r="AM151" s="156"/>
      <c r="AN151" s="156"/>
      <c r="AO151" s="156"/>
      <c r="AP151" s="156"/>
      <c r="AQ151" s="156"/>
      <c r="AR151" s="156"/>
      <c r="AS151" s="156"/>
      <c r="BA151" s="156"/>
      <c r="BB151" s="156"/>
      <c r="BC151" s="156"/>
      <c r="BD151" s="156"/>
      <c r="BE151" s="156"/>
      <c r="BF151" s="156"/>
      <c r="BG151" s="156"/>
      <c r="BH151" s="156"/>
      <c r="BI151" s="156"/>
      <c r="BJ151" s="156"/>
      <c r="BK151" s="156"/>
      <c r="BL151" s="156"/>
    </row>
  </sheetData>
  <conditionalFormatting sqref="F9:G11 M9:P11 F18:G19 M18:P19 F26:G27 M26:P27">
    <cfRule type="cellIs" dxfId="116" priority="28" operator="equal">
      <formula>0</formula>
    </cfRule>
  </conditionalFormatting>
  <conditionalFormatting sqref="G13">
    <cfRule type="cellIs" dxfId="115" priority="23" operator="equal">
      <formula>0</formula>
    </cfRule>
  </conditionalFormatting>
  <conditionalFormatting sqref="G21">
    <cfRule type="cellIs" dxfId="114" priority="22" operator="equal">
      <formula>0</formula>
    </cfRule>
  </conditionalFormatting>
  <conditionalFormatting sqref="G29">
    <cfRule type="cellIs" dxfId="113" priority="21" operator="equal">
      <formula>0</formula>
    </cfRule>
  </conditionalFormatting>
  <conditionalFormatting sqref="I13">
    <cfRule type="cellIs" dxfId="112" priority="19" operator="equal">
      <formula>0</formula>
    </cfRule>
  </conditionalFormatting>
  <conditionalFormatting sqref="I21">
    <cfRule type="cellIs" dxfId="111" priority="18" operator="equal">
      <formula>0</formula>
    </cfRule>
  </conditionalFormatting>
  <conditionalFormatting sqref="I28">
    <cfRule type="cellIs" dxfId="110" priority="20" operator="equal">
      <formula>0</formula>
    </cfRule>
  </conditionalFormatting>
  <conditionalFormatting sqref="M13:P13">
    <cfRule type="cellIs" dxfId="109" priority="15" operator="equal">
      <formula>0</formula>
    </cfRule>
  </conditionalFormatting>
  <conditionalFormatting sqref="M21:P21">
    <cfRule type="cellIs" dxfId="108" priority="14" operator="equal">
      <formula>0</formula>
    </cfRule>
  </conditionalFormatting>
  <conditionalFormatting sqref="M29:P29">
    <cfRule type="cellIs" dxfId="107" priority="12" operator="equal">
      <formula>0</formula>
    </cfRule>
  </conditionalFormatting>
  <conditionalFormatting sqref="M32:P32">
    <cfRule type="cellIs" dxfId="106" priority="9" operator="lessThan">
      <formula>0</formula>
    </cfRule>
    <cfRule type="cellIs" dxfId="105" priority="10" operator="greaterThan">
      <formula>0</formula>
    </cfRule>
    <cfRule type="cellIs" dxfId="104" priority="11" operator="equal">
      <formula>0</formula>
    </cfRule>
  </conditionalFormatting>
  <conditionalFormatting sqref="R13:BE13">
    <cfRule type="cellIs" dxfId="103" priority="8" operator="equal">
      <formula>0</formula>
    </cfRule>
  </conditionalFormatting>
  <conditionalFormatting sqref="R21:BE21">
    <cfRule type="cellIs" dxfId="102" priority="7" operator="equal">
      <formula>0</formula>
    </cfRule>
  </conditionalFormatting>
  <conditionalFormatting sqref="R29:BE29">
    <cfRule type="cellIs" dxfId="101" priority="6" operator="equal">
      <formula>0</formula>
    </cfRule>
  </conditionalFormatting>
  <conditionalFormatting sqref="R32:BE32">
    <cfRule type="cellIs" dxfId="100" priority="3" operator="lessThan">
      <formula>0</formula>
    </cfRule>
    <cfRule type="cellIs" dxfId="99" priority="4" operator="greaterThan">
      <formula>0</formula>
    </cfRule>
    <cfRule type="cellIs" dxfId="98" priority="5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1919E-9003-8448-844D-4BC12048C0AD}">
  <sheetPr>
    <tabColor theme="5" tint="0.39997558519241921"/>
  </sheetPr>
  <dimension ref="A1:BX92"/>
  <sheetViews>
    <sheetView zoomScale="80" zoomScaleNormal="80" workbookViewId="0">
      <selection activeCell="G9" sqref="G9"/>
    </sheetView>
  </sheetViews>
  <sheetFormatPr baseColWidth="10" defaultColWidth="11.44140625" defaultRowHeight="13.8"/>
  <cols>
    <col min="1" max="1" width="3" style="156" customWidth="1"/>
    <col min="2" max="2" width="13.21875" style="156" customWidth="1"/>
    <col min="3" max="3" width="24.5546875" style="156" customWidth="1"/>
    <col min="4" max="4" width="64" style="156" customWidth="1"/>
    <col min="5" max="5" width="23.44140625" style="156" customWidth="1"/>
    <col min="6" max="6" width="27.44140625" style="156" customWidth="1"/>
    <col min="7" max="7" width="28.44140625" style="156" customWidth="1"/>
    <col min="8" max="8" width="2.77734375" style="156" customWidth="1"/>
    <col min="9" max="9" width="17.77734375" style="182" customWidth="1"/>
    <col min="10" max="10" width="1.77734375" style="182" customWidth="1"/>
    <col min="11" max="11" width="14.44140625" style="182" customWidth="1"/>
    <col min="12" max="12" width="1.77734375" style="182" customWidth="1"/>
    <col min="13" max="13" width="11.77734375" style="182" customWidth="1"/>
    <col min="14" max="15" width="11" style="156"/>
    <col min="16" max="16" width="11.44140625" style="156"/>
    <col min="17" max="17" width="3.77734375" style="156" customWidth="1"/>
    <col min="18" max="18" width="0" style="156" hidden="1" customWidth="1"/>
    <col min="19" max="23" width="11" style="156"/>
    <col min="46" max="76" width="11.44140625" style="156"/>
  </cols>
  <sheetData>
    <row r="1" spans="1:57"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</row>
    <row r="2" spans="1:57" ht="21">
      <c r="B2" s="215" t="s">
        <v>416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</row>
    <row r="3" spans="1:57" s="156" customFormat="1" ht="16.05" customHeight="1">
      <c r="B3" s="195"/>
      <c r="I3" s="182"/>
      <c r="J3" s="182"/>
      <c r="K3" s="182"/>
      <c r="L3" s="182"/>
      <c r="M3" s="182"/>
    </row>
    <row r="4" spans="1:57" s="156" customFormat="1" ht="14.4">
      <c r="B4" s="214" t="s">
        <v>244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</row>
    <row r="5" spans="1:57" ht="15" customHeight="1"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</row>
    <row r="6" spans="1:57" ht="14.4">
      <c r="B6" s="171" t="s">
        <v>220</v>
      </c>
      <c r="C6" s="172"/>
      <c r="D6" s="172"/>
      <c r="E6" s="172"/>
      <c r="F6" s="172"/>
      <c r="G6" s="172"/>
      <c r="I6" s="171" t="s">
        <v>221</v>
      </c>
      <c r="J6" s="206"/>
      <c r="K6" s="171"/>
      <c r="M6" s="171" t="s">
        <v>409</v>
      </c>
      <c r="N6" s="171"/>
      <c r="O6" s="171"/>
      <c r="P6" s="171"/>
      <c r="R6" s="244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</row>
    <row r="7" spans="1:57"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</row>
    <row r="8" spans="1:57" ht="14.4">
      <c r="B8" s="178" t="s">
        <v>222</v>
      </c>
      <c r="C8" s="178" t="s">
        <v>223</v>
      </c>
      <c r="D8" s="201" t="s">
        <v>16</v>
      </c>
      <c r="E8" s="179" t="s">
        <v>196</v>
      </c>
      <c r="F8" s="179" t="s">
        <v>163</v>
      </c>
      <c r="G8" s="179" t="s">
        <v>195</v>
      </c>
      <c r="I8" s="179" t="s">
        <v>195</v>
      </c>
      <c r="J8" s="168"/>
      <c r="K8" s="179" t="s">
        <v>224</v>
      </c>
      <c r="L8" s="213"/>
      <c r="M8" s="179" t="s">
        <v>175</v>
      </c>
      <c r="N8" s="179" t="s">
        <v>176</v>
      </c>
      <c r="O8" s="179" t="s">
        <v>177</v>
      </c>
      <c r="P8" s="179" t="s">
        <v>396</v>
      </c>
      <c r="R8" s="236">
        <v>45901</v>
      </c>
      <c r="S8" s="236">
        <v>45931</v>
      </c>
      <c r="T8" s="236">
        <v>45962</v>
      </c>
      <c r="U8" s="236">
        <v>45992</v>
      </c>
      <c r="V8" s="236">
        <v>46023</v>
      </c>
      <c r="W8" s="236">
        <v>46054</v>
      </c>
      <c r="X8" s="236">
        <v>46082</v>
      </c>
      <c r="Y8" s="236">
        <v>46113</v>
      </c>
      <c r="Z8" s="236">
        <v>46143</v>
      </c>
      <c r="AA8" s="236">
        <v>46174</v>
      </c>
      <c r="AB8" s="236">
        <v>46204</v>
      </c>
      <c r="AC8" s="236">
        <v>46235</v>
      </c>
      <c r="AD8" s="236">
        <v>46266</v>
      </c>
      <c r="AE8" s="236">
        <v>46296</v>
      </c>
      <c r="AF8" s="236">
        <v>46327</v>
      </c>
      <c r="AG8" s="236">
        <v>46357</v>
      </c>
      <c r="AH8" s="236">
        <v>46388</v>
      </c>
      <c r="AI8" s="236">
        <v>46419</v>
      </c>
      <c r="AJ8" s="236">
        <v>46447</v>
      </c>
      <c r="AK8" s="236">
        <v>46478</v>
      </c>
      <c r="AL8" s="236">
        <v>46508</v>
      </c>
      <c r="AM8" s="236">
        <v>46539</v>
      </c>
      <c r="AN8" s="236">
        <v>46569</v>
      </c>
      <c r="AO8" s="236">
        <v>46600</v>
      </c>
      <c r="AP8" s="236">
        <v>46631</v>
      </c>
      <c r="AQ8" s="236">
        <v>46661</v>
      </c>
      <c r="AR8" s="236">
        <v>46692</v>
      </c>
      <c r="AS8" s="236">
        <v>46722</v>
      </c>
      <c r="AT8" s="236">
        <v>46753</v>
      </c>
      <c r="AU8" s="236">
        <v>46784</v>
      </c>
      <c r="AV8" s="236">
        <v>46813</v>
      </c>
      <c r="AW8" s="236">
        <v>46844</v>
      </c>
      <c r="AX8" s="236">
        <v>46874</v>
      </c>
      <c r="AY8" s="236">
        <v>46905</v>
      </c>
      <c r="AZ8" s="236">
        <v>46935</v>
      </c>
      <c r="BA8" s="236">
        <v>46966</v>
      </c>
      <c r="BB8" s="236">
        <v>46997</v>
      </c>
      <c r="BC8" s="236">
        <v>47027</v>
      </c>
      <c r="BD8" s="236">
        <v>47058</v>
      </c>
      <c r="BE8" s="236">
        <v>47088</v>
      </c>
    </row>
    <row r="9" spans="1:57" ht="14.4">
      <c r="B9" s="173" t="s">
        <v>225</v>
      </c>
      <c r="C9" s="173" t="s">
        <v>245</v>
      </c>
      <c r="D9" s="216" t="s">
        <v>414</v>
      </c>
      <c r="E9" s="173">
        <v>10</v>
      </c>
      <c r="F9" s="207">
        <v>1500</v>
      </c>
      <c r="G9" s="207">
        <f>F9*E9</f>
        <v>15000</v>
      </c>
      <c r="I9" s="174">
        <f>G9*12</f>
        <v>180000</v>
      </c>
      <c r="J9" s="169"/>
      <c r="K9" s="157">
        <f>E9*12</f>
        <v>120</v>
      </c>
      <c r="M9" s="207">
        <f>SUM(S9:U9)</f>
        <v>0</v>
      </c>
      <c r="N9" s="207">
        <f>SUM(V9:AG9)</f>
        <v>90000</v>
      </c>
      <c r="O9" s="207">
        <f>SUM(AH9:AS9)</f>
        <v>180000</v>
      </c>
      <c r="P9" s="207">
        <f>SUM(AT9:BE9)</f>
        <v>180000</v>
      </c>
      <c r="R9" s="230"/>
      <c r="S9" s="230"/>
      <c r="T9" s="230"/>
      <c r="U9" s="230"/>
      <c r="V9" s="232"/>
      <c r="W9" s="232"/>
      <c r="X9" s="232"/>
      <c r="Y9" s="232"/>
      <c r="Z9" s="232"/>
      <c r="AA9" s="232"/>
      <c r="AB9" s="232">
        <f>$G$9</f>
        <v>15000</v>
      </c>
      <c r="AC9" s="232">
        <f t="shared" ref="AC9:BE9" si="0">$G$9</f>
        <v>15000</v>
      </c>
      <c r="AD9" s="232">
        <f t="shared" si="0"/>
        <v>15000</v>
      </c>
      <c r="AE9" s="232">
        <f t="shared" si="0"/>
        <v>15000</v>
      </c>
      <c r="AF9" s="232">
        <f t="shared" si="0"/>
        <v>15000</v>
      </c>
      <c r="AG9" s="232">
        <f t="shared" si="0"/>
        <v>15000</v>
      </c>
      <c r="AH9" s="232">
        <f t="shared" si="0"/>
        <v>15000</v>
      </c>
      <c r="AI9" s="232">
        <f t="shared" si="0"/>
        <v>15000</v>
      </c>
      <c r="AJ9" s="232">
        <f t="shared" si="0"/>
        <v>15000</v>
      </c>
      <c r="AK9" s="232">
        <f t="shared" si="0"/>
        <v>15000</v>
      </c>
      <c r="AL9" s="232">
        <f t="shared" si="0"/>
        <v>15000</v>
      </c>
      <c r="AM9" s="232">
        <f t="shared" si="0"/>
        <v>15000</v>
      </c>
      <c r="AN9" s="232">
        <f t="shared" si="0"/>
        <v>15000</v>
      </c>
      <c r="AO9" s="232">
        <f t="shared" si="0"/>
        <v>15000</v>
      </c>
      <c r="AP9" s="232">
        <f t="shared" si="0"/>
        <v>15000</v>
      </c>
      <c r="AQ9" s="232">
        <f t="shared" si="0"/>
        <v>15000</v>
      </c>
      <c r="AR9" s="232">
        <f t="shared" si="0"/>
        <v>15000</v>
      </c>
      <c r="AS9" s="232">
        <f t="shared" si="0"/>
        <v>15000</v>
      </c>
      <c r="AT9" s="232">
        <f t="shared" si="0"/>
        <v>15000</v>
      </c>
      <c r="AU9" s="232">
        <f t="shared" si="0"/>
        <v>15000</v>
      </c>
      <c r="AV9" s="232">
        <f t="shared" si="0"/>
        <v>15000</v>
      </c>
      <c r="AW9" s="232">
        <f t="shared" si="0"/>
        <v>15000</v>
      </c>
      <c r="AX9" s="232">
        <f t="shared" si="0"/>
        <v>15000</v>
      </c>
      <c r="AY9" s="232">
        <f t="shared" si="0"/>
        <v>15000</v>
      </c>
      <c r="AZ9" s="232">
        <f t="shared" si="0"/>
        <v>15000</v>
      </c>
      <c r="BA9" s="232">
        <f t="shared" si="0"/>
        <v>15000</v>
      </c>
      <c r="BB9" s="232">
        <f t="shared" si="0"/>
        <v>15000</v>
      </c>
      <c r="BC9" s="232">
        <f t="shared" si="0"/>
        <v>15000</v>
      </c>
      <c r="BD9" s="232">
        <f t="shared" si="0"/>
        <v>15000</v>
      </c>
      <c r="BE9" s="232">
        <f t="shared" si="0"/>
        <v>15000</v>
      </c>
    </row>
    <row r="10" spans="1:57" ht="14.4">
      <c r="B10" s="173"/>
      <c r="C10" s="173"/>
      <c r="D10" s="205"/>
      <c r="E10" s="173"/>
      <c r="F10" s="207"/>
      <c r="G10" s="207"/>
      <c r="I10" s="174">
        <f>G10*12</f>
        <v>0</v>
      </c>
      <c r="J10" s="169"/>
      <c r="K10" s="157">
        <f>E10*12</f>
        <v>0</v>
      </c>
      <c r="M10" s="207">
        <f t="shared" ref="M10:M12" si="1">SUM(S10:U10)</f>
        <v>0</v>
      </c>
      <c r="N10" s="207">
        <f t="shared" ref="N10:N12" si="2">SUM(V10:AG10)</f>
        <v>0</v>
      </c>
      <c r="O10" s="207">
        <f t="shared" ref="O10:O12" si="3">SUM(AH10:AS10)</f>
        <v>0</v>
      </c>
      <c r="P10" s="207">
        <f t="shared" ref="P10:P12" si="4">SUM(AT10:BE10)</f>
        <v>0</v>
      </c>
      <c r="R10" s="230"/>
      <c r="S10" s="230"/>
      <c r="T10" s="230"/>
      <c r="U10" s="230"/>
      <c r="V10" s="232"/>
      <c r="W10" s="232"/>
      <c r="X10" s="232"/>
      <c r="Y10" s="232"/>
      <c r="Z10" s="232"/>
      <c r="AA10" s="232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  <c r="AS10" s="232"/>
      <c r="AT10" s="232"/>
      <c r="AU10" s="232"/>
      <c r="AV10" s="232"/>
      <c r="AW10" s="232"/>
      <c r="AX10" s="232"/>
      <c r="AY10" s="232"/>
      <c r="AZ10" s="232"/>
      <c r="BA10" s="232"/>
      <c r="BB10" s="232"/>
      <c r="BC10" s="232"/>
      <c r="BD10" s="232"/>
      <c r="BE10" s="232"/>
    </row>
    <row r="11" spans="1:57" ht="14.4">
      <c r="B11" s="173"/>
      <c r="C11" s="173"/>
      <c r="D11" s="205"/>
      <c r="E11" s="173"/>
      <c r="F11" s="207"/>
      <c r="G11" s="207"/>
      <c r="I11" s="174">
        <f t="shared" ref="I11:I12" si="5">G11*12</f>
        <v>0</v>
      </c>
      <c r="J11" s="169"/>
      <c r="K11" s="157">
        <f t="shared" ref="K11:K12" si="6">E11*12</f>
        <v>0</v>
      </c>
      <c r="M11" s="207">
        <f t="shared" si="1"/>
        <v>0</v>
      </c>
      <c r="N11" s="207">
        <f t="shared" si="2"/>
        <v>0</v>
      </c>
      <c r="O11" s="207">
        <f t="shared" si="3"/>
        <v>0</v>
      </c>
      <c r="P11" s="207">
        <f t="shared" si="4"/>
        <v>0</v>
      </c>
      <c r="R11" s="230"/>
      <c r="S11" s="230"/>
      <c r="T11" s="230"/>
      <c r="U11" s="230"/>
      <c r="V11" s="230"/>
      <c r="W11" s="230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  <c r="AS11" s="233"/>
      <c r="AT11" s="233"/>
      <c r="AU11" s="233"/>
      <c r="AV11" s="233"/>
      <c r="AW11" s="233"/>
      <c r="AX11" s="233"/>
      <c r="AY11" s="233"/>
      <c r="AZ11" s="233"/>
      <c r="BA11" s="233"/>
      <c r="BB11" s="233"/>
      <c r="BC11" s="233"/>
      <c r="BD11" s="233"/>
      <c r="BE11" s="233"/>
    </row>
    <row r="12" spans="1:57" ht="14.4">
      <c r="B12" s="173"/>
      <c r="C12" s="173"/>
      <c r="D12" s="205"/>
      <c r="E12" s="173"/>
      <c r="F12" s="207"/>
      <c r="G12" s="207"/>
      <c r="I12" s="174">
        <f t="shared" si="5"/>
        <v>0</v>
      </c>
      <c r="J12" s="169"/>
      <c r="K12" s="157">
        <f t="shared" si="6"/>
        <v>0</v>
      </c>
      <c r="M12" s="207">
        <f t="shared" si="1"/>
        <v>0</v>
      </c>
      <c r="N12" s="207">
        <f t="shared" si="2"/>
        <v>0</v>
      </c>
      <c r="O12" s="207">
        <f t="shared" si="3"/>
        <v>0</v>
      </c>
      <c r="P12" s="207">
        <f t="shared" si="4"/>
        <v>0</v>
      </c>
      <c r="R12" s="230"/>
      <c r="S12" s="230"/>
      <c r="T12" s="230"/>
      <c r="U12" s="230"/>
      <c r="V12" s="230"/>
      <c r="W12" s="230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</row>
    <row r="13" spans="1:57" s="156" customFormat="1" ht="15" thickBot="1">
      <c r="A13" s="167"/>
      <c r="I13" s="182"/>
      <c r="J13" s="182"/>
      <c r="K13" s="182"/>
      <c r="L13" s="182"/>
      <c r="M13" s="182"/>
    </row>
    <row r="14" spans="1:57" ht="15" thickBot="1">
      <c r="B14" s="175" t="s">
        <v>86</v>
      </c>
      <c r="C14" s="176"/>
      <c r="D14" s="176"/>
      <c r="E14" s="176"/>
      <c r="F14" s="177"/>
      <c r="G14" s="208">
        <f>SUM(G9:G12)</f>
        <v>15000</v>
      </c>
      <c r="I14" s="209">
        <f>SUM(I9:I12)</f>
        <v>180000</v>
      </c>
      <c r="J14" s="170"/>
      <c r="M14" s="209">
        <f t="shared" ref="M14:O14" si="7">SUM(M9:M12)</f>
        <v>0</v>
      </c>
      <c r="N14" s="209">
        <f t="shared" si="7"/>
        <v>90000</v>
      </c>
      <c r="O14" s="209">
        <f t="shared" si="7"/>
        <v>180000</v>
      </c>
      <c r="P14" s="209">
        <f t="shared" ref="P14" si="8">SUM(P9:P12)</f>
        <v>180000</v>
      </c>
      <c r="R14" s="209">
        <f t="shared" ref="R14:AS14" si="9">SUM(R9:R12)</f>
        <v>0</v>
      </c>
      <c r="S14" s="209">
        <f t="shared" si="9"/>
        <v>0</v>
      </c>
      <c r="T14" s="209">
        <f t="shared" si="9"/>
        <v>0</v>
      </c>
      <c r="U14" s="209">
        <f t="shared" si="9"/>
        <v>0</v>
      </c>
      <c r="V14" s="209">
        <f t="shared" si="9"/>
        <v>0</v>
      </c>
      <c r="W14" s="209">
        <f t="shared" si="9"/>
        <v>0</v>
      </c>
      <c r="X14" s="209">
        <f t="shared" si="9"/>
        <v>0</v>
      </c>
      <c r="Y14" s="209">
        <f t="shared" si="9"/>
        <v>0</v>
      </c>
      <c r="Z14" s="209">
        <f t="shared" si="9"/>
        <v>0</v>
      </c>
      <c r="AA14" s="209">
        <f t="shared" si="9"/>
        <v>0</v>
      </c>
      <c r="AB14" s="209">
        <f t="shared" si="9"/>
        <v>15000</v>
      </c>
      <c r="AC14" s="209">
        <f t="shared" si="9"/>
        <v>15000</v>
      </c>
      <c r="AD14" s="209">
        <f t="shared" si="9"/>
        <v>15000</v>
      </c>
      <c r="AE14" s="209">
        <f t="shared" si="9"/>
        <v>15000</v>
      </c>
      <c r="AF14" s="209">
        <f t="shared" si="9"/>
        <v>15000</v>
      </c>
      <c r="AG14" s="209">
        <f t="shared" si="9"/>
        <v>15000</v>
      </c>
      <c r="AH14" s="209">
        <f t="shared" si="9"/>
        <v>15000</v>
      </c>
      <c r="AI14" s="209">
        <f t="shared" si="9"/>
        <v>15000</v>
      </c>
      <c r="AJ14" s="209">
        <f t="shared" si="9"/>
        <v>15000</v>
      </c>
      <c r="AK14" s="209">
        <f t="shared" si="9"/>
        <v>15000</v>
      </c>
      <c r="AL14" s="209">
        <f t="shared" si="9"/>
        <v>15000</v>
      </c>
      <c r="AM14" s="209">
        <f t="shared" si="9"/>
        <v>15000</v>
      </c>
      <c r="AN14" s="209">
        <f t="shared" si="9"/>
        <v>15000</v>
      </c>
      <c r="AO14" s="209">
        <f t="shared" si="9"/>
        <v>15000</v>
      </c>
      <c r="AP14" s="209">
        <f t="shared" si="9"/>
        <v>15000</v>
      </c>
      <c r="AQ14" s="209">
        <f t="shared" si="9"/>
        <v>15000</v>
      </c>
      <c r="AR14" s="209">
        <f t="shared" si="9"/>
        <v>15000</v>
      </c>
      <c r="AS14" s="209">
        <f t="shared" si="9"/>
        <v>15000</v>
      </c>
      <c r="AT14" s="209">
        <f t="shared" ref="AT14:BE14" si="10">SUM(AT9:AT12)</f>
        <v>15000</v>
      </c>
      <c r="AU14" s="209">
        <f t="shared" si="10"/>
        <v>15000</v>
      </c>
      <c r="AV14" s="209">
        <f t="shared" si="10"/>
        <v>15000</v>
      </c>
      <c r="AW14" s="209">
        <f t="shared" si="10"/>
        <v>15000</v>
      </c>
      <c r="AX14" s="209">
        <f t="shared" si="10"/>
        <v>15000</v>
      </c>
      <c r="AY14" s="209">
        <f t="shared" si="10"/>
        <v>15000</v>
      </c>
      <c r="AZ14" s="209">
        <f t="shared" si="10"/>
        <v>15000</v>
      </c>
      <c r="BA14" s="209">
        <f t="shared" si="10"/>
        <v>15000</v>
      </c>
      <c r="BB14" s="209">
        <f t="shared" si="10"/>
        <v>15000</v>
      </c>
      <c r="BC14" s="209">
        <f t="shared" si="10"/>
        <v>15000</v>
      </c>
      <c r="BD14" s="209">
        <f t="shared" si="10"/>
        <v>15000</v>
      </c>
      <c r="BE14" s="209">
        <f t="shared" si="10"/>
        <v>15000</v>
      </c>
    </row>
    <row r="15" spans="1:57"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</row>
    <row r="16" spans="1:57" ht="14.4">
      <c r="B16" s="171" t="s">
        <v>232</v>
      </c>
      <c r="C16" s="172"/>
      <c r="D16" s="172"/>
      <c r="E16" s="172"/>
      <c r="F16" s="172"/>
      <c r="G16" s="172"/>
      <c r="I16" s="171" t="s">
        <v>221</v>
      </c>
      <c r="J16" s="20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</row>
    <row r="17" spans="2:57"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</row>
    <row r="18" spans="2:57" ht="14.4">
      <c r="B18" s="178" t="s">
        <v>222</v>
      </c>
      <c r="C18" s="178" t="s">
        <v>223</v>
      </c>
      <c r="D18" s="201" t="s">
        <v>233</v>
      </c>
      <c r="E18" s="179" t="s">
        <v>234</v>
      </c>
      <c r="F18" s="179" t="s">
        <v>235</v>
      </c>
      <c r="G18" s="179" t="s">
        <v>205</v>
      </c>
      <c r="I18" s="178" t="s">
        <v>221</v>
      </c>
      <c r="J18" s="168"/>
      <c r="K18" s="179" t="s">
        <v>236</v>
      </c>
      <c r="L18" s="213"/>
      <c r="M18" s="179" t="s">
        <v>175</v>
      </c>
      <c r="N18" s="179" t="s">
        <v>176</v>
      </c>
      <c r="O18" s="179" t="s">
        <v>177</v>
      </c>
      <c r="P18" s="179" t="s">
        <v>396</v>
      </c>
      <c r="R18" s="236">
        <v>45901</v>
      </c>
      <c r="S18" s="236">
        <v>45931</v>
      </c>
      <c r="T18" s="236">
        <v>45962</v>
      </c>
      <c r="U18" s="236">
        <v>45992</v>
      </c>
      <c r="V18" s="236">
        <v>46023</v>
      </c>
      <c r="W18" s="236">
        <v>46054</v>
      </c>
      <c r="X18" s="236">
        <v>46082</v>
      </c>
      <c r="Y18" s="236">
        <v>46113</v>
      </c>
      <c r="Z18" s="236">
        <v>46143</v>
      </c>
      <c r="AA18" s="236">
        <v>46174</v>
      </c>
      <c r="AB18" s="236">
        <v>46204</v>
      </c>
      <c r="AC18" s="236">
        <v>46235</v>
      </c>
      <c r="AD18" s="236">
        <v>46266</v>
      </c>
      <c r="AE18" s="236">
        <v>46296</v>
      </c>
      <c r="AF18" s="236">
        <v>46327</v>
      </c>
      <c r="AG18" s="236">
        <v>46357</v>
      </c>
      <c r="AH18" s="236">
        <v>46388</v>
      </c>
      <c r="AI18" s="236">
        <v>46419</v>
      </c>
      <c r="AJ18" s="236">
        <v>46447</v>
      </c>
      <c r="AK18" s="236">
        <v>46478</v>
      </c>
      <c r="AL18" s="236">
        <v>46508</v>
      </c>
      <c r="AM18" s="236">
        <v>46539</v>
      </c>
      <c r="AN18" s="236">
        <v>46569</v>
      </c>
      <c r="AO18" s="236">
        <v>46600</v>
      </c>
      <c r="AP18" s="236">
        <v>46631</v>
      </c>
      <c r="AQ18" s="236">
        <v>46661</v>
      </c>
      <c r="AR18" s="236">
        <v>46692</v>
      </c>
      <c r="AS18" s="236">
        <v>46722</v>
      </c>
      <c r="AT18" s="236">
        <v>46753</v>
      </c>
      <c r="AU18" s="236">
        <v>46784</v>
      </c>
      <c r="AV18" s="236">
        <v>46813</v>
      </c>
      <c r="AW18" s="236">
        <v>46844</v>
      </c>
      <c r="AX18" s="236">
        <v>46874</v>
      </c>
      <c r="AY18" s="236">
        <v>46905</v>
      </c>
      <c r="AZ18" s="236">
        <v>46935</v>
      </c>
      <c r="BA18" s="236">
        <v>46966</v>
      </c>
      <c r="BB18" s="236">
        <v>46997</v>
      </c>
      <c r="BC18" s="236">
        <v>47027</v>
      </c>
      <c r="BD18" s="236">
        <v>47058</v>
      </c>
      <c r="BE18" s="236">
        <v>47088</v>
      </c>
    </row>
    <row r="19" spans="2:57" ht="14.4">
      <c r="B19" s="173" t="s">
        <v>225</v>
      </c>
      <c r="C19" s="173" t="s">
        <v>245</v>
      </c>
      <c r="D19" s="216" t="s">
        <v>246</v>
      </c>
      <c r="E19" s="173"/>
      <c r="F19" s="207"/>
      <c r="G19" s="207">
        <v>15000</v>
      </c>
      <c r="I19" s="174">
        <f>G19*12</f>
        <v>180000</v>
      </c>
      <c r="J19" s="169"/>
      <c r="K19" s="211" t="s">
        <v>413</v>
      </c>
      <c r="L19" s="212"/>
      <c r="M19" s="207">
        <f t="shared" ref="M19:M21" si="11">SUM(S19:U19)</f>
        <v>0</v>
      </c>
      <c r="N19" s="207">
        <f t="shared" ref="N19:N21" si="12">SUM(V19:AG19)</f>
        <v>90000</v>
      </c>
      <c r="O19" s="207">
        <f t="shared" ref="O19:O21" si="13">SUM(AH19:AS19)</f>
        <v>180000</v>
      </c>
      <c r="P19" s="207">
        <f t="shared" ref="P19:P21" si="14">SUM(AT19:BE19)</f>
        <v>180000</v>
      </c>
      <c r="R19" s="230"/>
      <c r="S19" s="230"/>
      <c r="T19" s="230"/>
      <c r="U19" s="230"/>
      <c r="V19" s="232"/>
      <c r="W19" s="232"/>
      <c r="X19" s="232"/>
      <c r="Y19" s="232"/>
      <c r="Z19" s="232"/>
      <c r="AA19" s="232"/>
      <c r="AB19" s="232">
        <f>$G$19</f>
        <v>15000</v>
      </c>
      <c r="AC19" s="232">
        <f t="shared" ref="AC19:BE19" si="15">$G$19</f>
        <v>15000</v>
      </c>
      <c r="AD19" s="232">
        <f t="shared" si="15"/>
        <v>15000</v>
      </c>
      <c r="AE19" s="232">
        <f t="shared" si="15"/>
        <v>15000</v>
      </c>
      <c r="AF19" s="232">
        <f t="shared" si="15"/>
        <v>15000</v>
      </c>
      <c r="AG19" s="232">
        <f t="shared" si="15"/>
        <v>15000</v>
      </c>
      <c r="AH19" s="232">
        <f t="shared" si="15"/>
        <v>15000</v>
      </c>
      <c r="AI19" s="232">
        <f t="shared" si="15"/>
        <v>15000</v>
      </c>
      <c r="AJ19" s="232">
        <f t="shared" si="15"/>
        <v>15000</v>
      </c>
      <c r="AK19" s="232">
        <f t="shared" si="15"/>
        <v>15000</v>
      </c>
      <c r="AL19" s="232">
        <f t="shared" si="15"/>
        <v>15000</v>
      </c>
      <c r="AM19" s="232">
        <f t="shared" si="15"/>
        <v>15000</v>
      </c>
      <c r="AN19" s="232">
        <f t="shared" si="15"/>
        <v>15000</v>
      </c>
      <c r="AO19" s="232">
        <f t="shared" si="15"/>
        <v>15000</v>
      </c>
      <c r="AP19" s="232">
        <f t="shared" si="15"/>
        <v>15000</v>
      </c>
      <c r="AQ19" s="232">
        <f t="shared" si="15"/>
        <v>15000</v>
      </c>
      <c r="AR19" s="232">
        <f t="shared" si="15"/>
        <v>15000</v>
      </c>
      <c r="AS19" s="232">
        <f t="shared" si="15"/>
        <v>15000</v>
      </c>
      <c r="AT19" s="232">
        <f t="shared" si="15"/>
        <v>15000</v>
      </c>
      <c r="AU19" s="232">
        <f t="shared" si="15"/>
        <v>15000</v>
      </c>
      <c r="AV19" s="232">
        <f t="shared" si="15"/>
        <v>15000</v>
      </c>
      <c r="AW19" s="232">
        <f t="shared" si="15"/>
        <v>15000</v>
      </c>
      <c r="AX19" s="232">
        <f t="shared" si="15"/>
        <v>15000</v>
      </c>
      <c r="AY19" s="232">
        <f t="shared" si="15"/>
        <v>15000</v>
      </c>
      <c r="AZ19" s="232">
        <f t="shared" si="15"/>
        <v>15000</v>
      </c>
      <c r="BA19" s="232">
        <f t="shared" si="15"/>
        <v>15000</v>
      </c>
      <c r="BB19" s="232">
        <f t="shared" si="15"/>
        <v>15000</v>
      </c>
      <c r="BC19" s="232">
        <f t="shared" si="15"/>
        <v>15000</v>
      </c>
      <c r="BD19" s="232">
        <f t="shared" si="15"/>
        <v>15000</v>
      </c>
      <c r="BE19" s="232">
        <f t="shared" si="15"/>
        <v>15000</v>
      </c>
    </row>
    <row r="20" spans="2:57" ht="14.4">
      <c r="B20" s="173"/>
      <c r="C20" s="173"/>
      <c r="D20" s="205"/>
      <c r="E20" s="173"/>
      <c r="F20" s="207"/>
      <c r="G20" s="207"/>
      <c r="I20" s="174">
        <f t="shared" ref="I20:I21" si="16">G20*12</f>
        <v>0</v>
      </c>
      <c r="J20" s="169"/>
      <c r="K20" s="211"/>
      <c r="L20" s="212"/>
      <c r="M20" s="207">
        <f t="shared" si="11"/>
        <v>0</v>
      </c>
      <c r="N20" s="207">
        <f t="shared" si="12"/>
        <v>0</v>
      </c>
      <c r="O20" s="207">
        <f t="shared" si="13"/>
        <v>0</v>
      </c>
      <c r="P20" s="207">
        <f t="shared" si="14"/>
        <v>0</v>
      </c>
      <c r="R20" s="230"/>
      <c r="S20" s="230"/>
      <c r="T20" s="230"/>
      <c r="U20" s="230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</row>
    <row r="21" spans="2:57" ht="14.4">
      <c r="B21" s="173"/>
      <c r="C21" s="173"/>
      <c r="D21" s="205"/>
      <c r="E21" s="173"/>
      <c r="F21" s="207"/>
      <c r="G21" s="207"/>
      <c r="I21" s="174">
        <f t="shared" si="16"/>
        <v>0</v>
      </c>
      <c r="J21" s="169"/>
      <c r="K21" s="211"/>
      <c r="L21" s="212"/>
      <c r="M21" s="207">
        <f t="shared" si="11"/>
        <v>0</v>
      </c>
      <c r="N21" s="207">
        <f t="shared" si="12"/>
        <v>0</v>
      </c>
      <c r="O21" s="207">
        <f t="shared" si="13"/>
        <v>0</v>
      </c>
      <c r="P21" s="207">
        <f t="shared" si="14"/>
        <v>0</v>
      </c>
      <c r="R21" s="230"/>
      <c r="S21" s="230"/>
      <c r="T21" s="230"/>
      <c r="U21" s="230"/>
      <c r="V21" s="230"/>
      <c r="W21" s="230"/>
      <c r="X21" s="230"/>
      <c r="Y21" s="230"/>
      <c r="Z21" s="230"/>
      <c r="AA21" s="230"/>
      <c r="AB21" s="230"/>
      <c r="AC21" s="230"/>
      <c r="AD21" s="230"/>
      <c r="AE21" s="230"/>
      <c r="AF21" s="230"/>
      <c r="AG21" s="230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</row>
    <row r="22" spans="2:57" ht="14.4" thickBot="1"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</row>
    <row r="23" spans="2:57" ht="15" thickBot="1">
      <c r="B23" s="175" t="s">
        <v>86</v>
      </c>
      <c r="C23" s="176"/>
      <c r="D23" s="176"/>
      <c r="E23" s="176"/>
      <c r="F23" s="177"/>
      <c r="G23" s="208">
        <f>SUM(G19:G21)</f>
        <v>15000</v>
      </c>
      <c r="I23" s="209">
        <f>SUM(I19:I21)</f>
        <v>180000</v>
      </c>
      <c r="J23" s="170"/>
      <c r="M23" s="209">
        <f t="shared" ref="M23:O23" si="17">SUM(M19:M21)</f>
        <v>0</v>
      </c>
      <c r="N23" s="209">
        <f t="shared" si="17"/>
        <v>90000</v>
      </c>
      <c r="O23" s="209">
        <f t="shared" si="17"/>
        <v>180000</v>
      </c>
      <c r="P23" s="209">
        <f t="shared" ref="P23" si="18">SUM(P19:P21)</f>
        <v>180000</v>
      </c>
      <c r="R23" s="238">
        <f t="shared" ref="R23:AS23" si="19">SUM(R19:R21)</f>
        <v>0</v>
      </c>
      <c r="S23" s="238">
        <f t="shared" si="19"/>
        <v>0</v>
      </c>
      <c r="T23" s="238">
        <f t="shared" si="19"/>
        <v>0</v>
      </c>
      <c r="U23" s="238">
        <f t="shared" si="19"/>
        <v>0</v>
      </c>
      <c r="V23" s="238">
        <f t="shared" si="19"/>
        <v>0</v>
      </c>
      <c r="W23" s="238">
        <f t="shared" si="19"/>
        <v>0</v>
      </c>
      <c r="X23" s="238">
        <f t="shared" si="19"/>
        <v>0</v>
      </c>
      <c r="Y23" s="238">
        <f t="shared" si="19"/>
        <v>0</v>
      </c>
      <c r="Z23" s="238">
        <f t="shared" si="19"/>
        <v>0</v>
      </c>
      <c r="AA23" s="238">
        <f t="shared" si="19"/>
        <v>0</v>
      </c>
      <c r="AB23" s="238">
        <f t="shared" si="19"/>
        <v>15000</v>
      </c>
      <c r="AC23" s="238">
        <f t="shared" si="19"/>
        <v>15000</v>
      </c>
      <c r="AD23" s="238">
        <f t="shared" si="19"/>
        <v>15000</v>
      </c>
      <c r="AE23" s="238">
        <f t="shared" si="19"/>
        <v>15000</v>
      </c>
      <c r="AF23" s="238">
        <f t="shared" si="19"/>
        <v>15000</v>
      </c>
      <c r="AG23" s="238">
        <f t="shared" si="19"/>
        <v>15000</v>
      </c>
      <c r="AH23" s="238">
        <f t="shared" si="19"/>
        <v>15000</v>
      </c>
      <c r="AI23" s="238">
        <f t="shared" si="19"/>
        <v>15000</v>
      </c>
      <c r="AJ23" s="238">
        <f t="shared" si="19"/>
        <v>15000</v>
      </c>
      <c r="AK23" s="238">
        <f t="shared" si="19"/>
        <v>15000</v>
      </c>
      <c r="AL23" s="238">
        <f t="shared" si="19"/>
        <v>15000</v>
      </c>
      <c r="AM23" s="238">
        <f t="shared" si="19"/>
        <v>15000</v>
      </c>
      <c r="AN23" s="238">
        <f t="shared" si="19"/>
        <v>15000</v>
      </c>
      <c r="AO23" s="238">
        <f t="shared" si="19"/>
        <v>15000</v>
      </c>
      <c r="AP23" s="238">
        <f t="shared" si="19"/>
        <v>15000</v>
      </c>
      <c r="AQ23" s="238">
        <f t="shared" si="19"/>
        <v>15000</v>
      </c>
      <c r="AR23" s="238">
        <f t="shared" si="19"/>
        <v>15000</v>
      </c>
      <c r="AS23" s="238">
        <f t="shared" si="19"/>
        <v>15000</v>
      </c>
      <c r="AT23" s="238">
        <f t="shared" ref="AT23:BE23" si="20">SUM(AT19:AT21)</f>
        <v>15000</v>
      </c>
      <c r="AU23" s="238">
        <f t="shared" si="20"/>
        <v>15000</v>
      </c>
      <c r="AV23" s="238">
        <f t="shared" si="20"/>
        <v>15000</v>
      </c>
      <c r="AW23" s="238">
        <f t="shared" si="20"/>
        <v>15000</v>
      </c>
      <c r="AX23" s="238">
        <f t="shared" si="20"/>
        <v>15000</v>
      </c>
      <c r="AY23" s="238">
        <f t="shared" si="20"/>
        <v>15000</v>
      </c>
      <c r="AZ23" s="238">
        <f t="shared" si="20"/>
        <v>15000</v>
      </c>
      <c r="BA23" s="238">
        <f t="shared" si="20"/>
        <v>15000</v>
      </c>
      <c r="BB23" s="238">
        <f t="shared" si="20"/>
        <v>15000</v>
      </c>
      <c r="BC23" s="238">
        <f t="shared" si="20"/>
        <v>15000</v>
      </c>
      <c r="BD23" s="238">
        <f t="shared" si="20"/>
        <v>15000</v>
      </c>
      <c r="BE23" s="238">
        <f t="shared" si="20"/>
        <v>15000</v>
      </c>
    </row>
    <row r="24" spans="2:57"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</row>
    <row r="25" spans="2:57" ht="14.4">
      <c r="B25" s="171" t="s">
        <v>217</v>
      </c>
      <c r="C25" s="172"/>
      <c r="D25" s="172"/>
      <c r="E25" s="172"/>
      <c r="F25" s="172"/>
      <c r="G25" s="172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</row>
    <row r="26" spans="2:57">
      <c r="X26" s="156"/>
      <c r="Y26" s="156"/>
      <c r="Z26" s="156"/>
      <c r="AA26" s="156"/>
      <c r="AB26" s="156"/>
      <c r="AC26" s="156"/>
      <c r="AD26" s="156"/>
      <c r="AE26" s="156"/>
      <c r="AF26" s="156"/>
      <c r="AG26" s="156"/>
      <c r="AH26" s="156"/>
      <c r="AI26" s="156"/>
      <c r="AJ26" s="156"/>
      <c r="AK26" s="156"/>
      <c r="AL26" s="156"/>
      <c r="AM26" s="156"/>
      <c r="AN26" s="156"/>
      <c r="AO26" s="156"/>
      <c r="AP26" s="156"/>
      <c r="AQ26" s="156"/>
      <c r="AR26" s="156"/>
      <c r="AS26" s="156"/>
    </row>
    <row r="27" spans="2:57" ht="14.4">
      <c r="B27" s="199" t="s">
        <v>222</v>
      </c>
      <c r="C27" s="199" t="s">
        <v>223</v>
      </c>
      <c r="D27" s="199" t="s">
        <v>242</v>
      </c>
      <c r="E27" s="179" t="s">
        <v>196</v>
      </c>
      <c r="F27" s="179" t="s">
        <v>163</v>
      </c>
      <c r="G27" s="179" t="s">
        <v>195</v>
      </c>
      <c r="M27" s="179" t="s">
        <v>175</v>
      </c>
      <c r="N27" s="179" t="s">
        <v>176</v>
      </c>
      <c r="O27" s="179" t="s">
        <v>177</v>
      </c>
      <c r="P27" s="179" t="s">
        <v>396</v>
      </c>
      <c r="R27" s="236">
        <v>45901</v>
      </c>
      <c r="S27" s="236">
        <v>45931</v>
      </c>
      <c r="T27" s="236">
        <v>45962</v>
      </c>
      <c r="U27" s="236">
        <v>45992</v>
      </c>
      <c r="V27" s="236">
        <v>46023</v>
      </c>
      <c r="W27" s="236">
        <v>46054</v>
      </c>
      <c r="X27" s="236">
        <v>46082</v>
      </c>
      <c r="Y27" s="236">
        <v>46113</v>
      </c>
      <c r="Z27" s="236">
        <v>46143</v>
      </c>
      <c r="AA27" s="236">
        <v>46174</v>
      </c>
      <c r="AB27" s="236">
        <v>46204</v>
      </c>
      <c r="AC27" s="236">
        <v>46235</v>
      </c>
      <c r="AD27" s="236">
        <v>46266</v>
      </c>
      <c r="AE27" s="236">
        <v>46296</v>
      </c>
      <c r="AF27" s="236">
        <v>46327</v>
      </c>
      <c r="AG27" s="236">
        <v>46357</v>
      </c>
      <c r="AH27" s="236">
        <v>46388</v>
      </c>
      <c r="AI27" s="236">
        <v>46419</v>
      </c>
      <c r="AJ27" s="236">
        <v>46447</v>
      </c>
      <c r="AK27" s="236">
        <v>46478</v>
      </c>
      <c r="AL27" s="236">
        <v>46508</v>
      </c>
      <c r="AM27" s="236">
        <v>46539</v>
      </c>
      <c r="AN27" s="236">
        <v>46569</v>
      </c>
      <c r="AO27" s="236">
        <v>46600</v>
      </c>
      <c r="AP27" s="236">
        <v>46631</v>
      </c>
      <c r="AQ27" s="236">
        <v>46661</v>
      </c>
      <c r="AR27" s="236">
        <v>46692</v>
      </c>
      <c r="AS27" s="236">
        <v>46722</v>
      </c>
      <c r="AT27" s="236">
        <v>46753</v>
      </c>
      <c r="AU27" s="236">
        <v>46784</v>
      </c>
      <c r="AV27" s="236">
        <v>46813</v>
      </c>
      <c r="AW27" s="236">
        <v>46844</v>
      </c>
      <c r="AX27" s="236">
        <v>46874</v>
      </c>
      <c r="AY27" s="236">
        <v>46905</v>
      </c>
      <c r="AZ27" s="236">
        <v>46935</v>
      </c>
      <c r="BA27" s="236">
        <v>46966</v>
      </c>
      <c r="BB27" s="236">
        <v>46997</v>
      </c>
      <c r="BC27" s="236">
        <v>47027</v>
      </c>
      <c r="BD27" s="236">
        <v>47058</v>
      </c>
      <c r="BE27" s="236">
        <v>47088</v>
      </c>
    </row>
    <row r="28" spans="2:57" ht="14.4">
      <c r="B28" s="173" t="s">
        <v>225</v>
      </c>
      <c r="C28" s="173" t="s">
        <v>225</v>
      </c>
      <c r="D28" s="200" t="s">
        <v>243</v>
      </c>
      <c r="E28" s="173">
        <v>1</v>
      </c>
      <c r="F28" s="207">
        <v>100000</v>
      </c>
      <c r="G28" s="207">
        <f>E28*F28</f>
        <v>100000</v>
      </c>
      <c r="M28" s="207">
        <f t="shared" ref="M28:M30" si="21">SUM(S28:U28)</f>
        <v>0</v>
      </c>
      <c r="N28" s="207">
        <f t="shared" ref="N28:N30" si="22">SUM(V28:AG28)</f>
        <v>100000</v>
      </c>
      <c r="O28" s="207">
        <f t="shared" ref="O28:O30" si="23">SUM(AH28:AS28)</f>
        <v>0</v>
      </c>
      <c r="P28" s="207">
        <f t="shared" ref="P28:P30" si="24">SUM(AT28:BE28)</f>
        <v>0</v>
      </c>
      <c r="R28" s="230"/>
      <c r="S28" s="230"/>
      <c r="T28" s="230"/>
      <c r="U28" s="230"/>
      <c r="V28" s="232"/>
      <c r="W28" s="232"/>
      <c r="X28" s="232"/>
      <c r="Y28" s="232"/>
      <c r="Z28" s="232"/>
      <c r="AA28" s="232"/>
      <c r="AB28" s="232">
        <f>F28</f>
        <v>100000</v>
      </c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</row>
    <row r="29" spans="2:57" ht="14.4">
      <c r="B29" s="173" t="s">
        <v>225</v>
      </c>
      <c r="C29" s="173" t="s">
        <v>225</v>
      </c>
      <c r="D29" s="200" t="s">
        <v>247</v>
      </c>
      <c r="E29" s="173">
        <v>1</v>
      </c>
      <c r="F29" s="207">
        <v>20000</v>
      </c>
      <c r="G29" s="207">
        <f t="shared" ref="G29" si="25">E29*F29</f>
        <v>20000</v>
      </c>
      <c r="M29" s="207">
        <f t="shared" si="21"/>
        <v>0</v>
      </c>
      <c r="N29" s="207">
        <f t="shared" si="22"/>
        <v>20000</v>
      </c>
      <c r="O29" s="207">
        <f t="shared" si="23"/>
        <v>0</v>
      </c>
      <c r="P29" s="207">
        <f t="shared" si="24"/>
        <v>0</v>
      </c>
      <c r="R29" s="230"/>
      <c r="S29" s="230"/>
      <c r="T29" s="230"/>
      <c r="U29" s="230"/>
      <c r="V29" s="232"/>
      <c r="W29" s="232"/>
      <c r="X29" s="232"/>
      <c r="Y29" s="232"/>
      <c r="Z29" s="232"/>
      <c r="AA29" s="232"/>
      <c r="AB29" s="232">
        <f>F29</f>
        <v>20000</v>
      </c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</row>
    <row r="30" spans="2:57" ht="14.4">
      <c r="B30" s="200"/>
      <c r="C30" s="200"/>
      <c r="D30" s="200"/>
      <c r="E30" s="173"/>
      <c r="F30" s="207"/>
      <c r="G30" s="207"/>
      <c r="M30" s="207">
        <f t="shared" si="21"/>
        <v>0</v>
      </c>
      <c r="N30" s="207">
        <f t="shared" si="22"/>
        <v>0</v>
      </c>
      <c r="O30" s="207">
        <f t="shared" si="23"/>
        <v>0</v>
      </c>
      <c r="P30" s="207">
        <f t="shared" si="24"/>
        <v>0</v>
      </c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  <c r="AG30" s="230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</row>
    <row r="31" spans="2:57" ht="14.4" thickBot="1">
      <c r="I31" s="210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</row>
    <row r="32" spans="2:57" ht="15" thickBot="1">
      <c r="B32" s="175" t="s">
        <v>86</v>
      </c>
      <c r="C32" s="176"/>
      <c r="D32" s="176"/>
      <c r="E32" s="176"/>
      <c r="F32" s="177"/>
      <c r="G32" s="208">
        <f>SUM(G28:G30)</f>
        <v>120000</v>
      </c>
      <c r="M32" s="209">
        <f t="shared" ref="M32:O32" si="26">SUM(M28:M30)</f>
        <v>0</v>
      </c>
      <c r="N32" s="209">
        <f t="shared" si="26"/>
        <v>120000</v>
      </c>
      <c r="O32" s="209">
        <f t="shared" si="26"/>
        <v>0</v>
      </c>
      <c r="P32" s="209">
        <f t="shared" ref="P32" si="27">SUM(P28:P30)</f>
        <v>0</v>
      </c>
      <c r="R32" s="209">
        <f t="shared" ref="R32:AS32" si="28">SUM(R28:R30)</f>
        <v>0</v>
      </c>
      <c r="S32" s="209">
        <f t="shared" si="28"/>
        <v>0</v>
      </c>
      <c r="T32" s="209">
        <f t="shared" si="28"/>
        <v>0</v>
      </c>
      <c r="U32" s="209">
        <f t="shared" si="28"/>
        <v>0</v>
      </c>
      <c r="V32" s="209">
        <f t="shared" si="28"/>
        <v>0</v>
      </c>
      <c r="W32" s="209">
        <f t="shared" si="28"/>
        <v>0</v>
      </c>
      <c r="X32" s="209">
        <f t="shared" si="28"/>
        <v>0</v>
      </c>
      <c r="Y32" s="209">
        <f t="shared" si="28"/>
        <v>0</v>
      </c>
      <c r="Z32" s="209">
        <f t="shared" si="28"/>
        <v>0</v>
      </c>
      <c r="AA32" s="209">
        <f t="shared" si="28"/>
        <v>0</v>
      </c>
      <c r="AB32" s="209">
        <f t="shared" si="28"/>
        <v>120000</v>
      </c>
      <c r="AC32" s="209">
        <f t="shared" si="28"/>
        <v>0</v>
      </c>
      <c r="AD32" s="209">
        <f t="shared" si="28"/>
        <v>0</v>
      </c>
      <c r="AE32" s="209">
        <f t="shared" si="28"/>
        <v>0</v>
      </c>
      <c r="AF32" s="209">
        <f t="shared" si="28"/>
        <v>0</v>
      </c>
      <c r="AG32" s="209">
        <f t="shared" si="28"/>
        <v>0</v>
      </c>
      <c r="AH32" s="209">
        <f t="shared" si="28"/>
        <v>0</v>
      </c>
      <c r="AI32" s="209">
        <f t="shared" si="28"/>
        <v>0</v>
      </c>
      <c r="AJ32" s="209">
        <f t="shared" si="28"/>
        <v>0</v>
      </c>
      <c r="AK32" s="209">
        <f t="shared" si="28"/>
        <v>0</v>
      </c>
      <c r="AL32" s="209">
        <f t="shared" si="28"/>
        <v>0</v>
      </c>
      <c r="AM32" s="209">
        <f t="shared" si="28"/>
        <v>0</v>
      </c>
      <c r="AN32" s="209">
        <f t="shared" si="28"/>
        <v>0</v>
      </c>
      <c r="AO32" s="209">
        <f t="shared" si="28"/>
        <v>0</v>
      </c>
      <c r="AP32" s="209">
        <f t="shared" si="28"/>
        <v>0</v>
      </c>
      <c r="AQ32" s="209">
        <f t="shared" si="28"/>
        <v>0</v>
      </c>
      <c r="AR32" s="209">
        <f t="shared" si="28"/>
        <v>0</v>
      </c>
      <c r="AS32" s="209">
        <f t="shared" si="28"/>
        <v>0</v>
      </c>
      <c r="AT32" s="209">
        <f t="shared" ref="AT32:BE32" si="29">SUM(AT28:AT30)</f>
        <v>0</v>
      </c>
      <c r="AU32" s="209">
        <f t="shared" si="29"/>
        <v>0</v>
      </c>
      <c r="AV32" s="209">
        <f t="shared" si="29"/>
        <v>0</v>
      </c>
      <c r="AW32" s="209">
        <f t="shared" si="29"/>
        <v>0</v>
      </c>
      <c r="AX32" s="209">
        <f t="shared" si="29"/>
        <v>0</v>
      </c>
      <c r="AY32" s="209">
        <f t="shared" si="29"/>
        <v>0</v>
      </c>
      <c r="AZ32" s="209">
        <f t="shared" si="29"/>
        <v>0</v>
      </c>
      <c r="BA32" s="209">
        <f t="shared" si="29"/>
        <v>0</v>
      </c>
      <c r="BB32" s="209">
        <f t="shared" si="29"/>
        <v>0</v>
      </c>
      <c r="BC32" s="209">
        <f t="shared" si="29"/>
        <v>0</v>
      </c>
      <c r="BD32" s="209">
        <f t="shared" si="29"/>
        <v>0</v>
      </c>
      <c r="BE32" s="209">
        <f t="shared" si="29"/>
        <v>0</v>
      </c>
    </row>
    <row r="33" spans="11:57"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</row>
    <row r="34" spans="11:57" ht="14.4" thickBot="1"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</row>
    <row r="35" spans="11:57" ht="14.4" thickBot="1">
      <c r="K35" s="221" t="s">
        <v>218</v>
      </c>
      <c r="M35" s="209">
        <f>M14-M23-M32</f>
        <v>0</v>
      </c>
      <c r="N35" s="209">
        <f t="shared" ref="N35:O35" si="30">N14-N23-N32</f>
        <v>-120000</v>
      </c>
      <c r="O35" s="209">
        <f t="shared" si="30"/>
        <v>0</v>
      </c>
      <c r="P35" s="209">
        <f t="shared" ref="P35" si="31">P14-P23-P32</f>
        <v>0</v>
      </c>
      <c r="R35" s="209">
        <f t="shared" ref="R35:AS35" si="32">R14-R23-R32</f>
        <v>0</v>
      </c>
      <c r="S35" s="209">
        <f t="shared" si="32"/>
        <v>0</v>
      </c>
      <c r="T35" s="209">
        <f t="shared" si="32"/>
        <v>0</v>
      </c>
      <c r="U35" s="209">
        <f t="shared" si="32"/>
        <v>0</v>
      </c>
      <c r="V35" s="209">
        <f t="shared" si="32"/>
        <v>0</v>
      </c>
      <c r="W35" s="209">
        <f t="shared" si="32"/>
        <v>0</v>
      </c>
      <c r="X35" s="209">
        <f t="shared" si="32"/>
        <v>0</v>
      </c>
      <c r="Y35" s="209">
        <f t="shared" si="32"/>
        <v>0</v>
      </c>
      <c r="Z35" s="209">
        <f t="shared" si="32"/>
        <v>0</v>
      </c>
      <c r="AA35" s="209">
        <f t="shared" si="32"/>
        <v>0</v>
      </c>
      <c r="AB35" s="209">
        <f t="shared" si="32"/>
        <v>-120000</v>
      </c>
      <c r="AC35" s="209">
        <f t="shared" si="32"/>
        <v>0</v>
      </c>
      <c r="AD35" s="209">
        <f t="shared" si="32"/>
        <v>0</v>
      </c>
      <c r="AE35" s="209">
        <f t="shared" si="32"/>
        <v>0</v>
      </c>
      <c r="AF35" s="209">
        <f t="shared" si="32"/>
        <v>0</v>
      </c>
      <c r="AG35" s="209">
        <f t="shared" si="32"/>
        <v>0</v>
      </c>
      <c r="AH35" s="209">
        <f t="shared" si="32"/>
        <v>0</v>
      </c>
      <c r="AI35" s="209">
        <f t="shared" si="32"/>
        <v>0</v>
      </c>
      <c r="AJ35" s="209">
        <f t="shared" si="32"/>
        <v>0</v>
      </c>
      <c r="AK35" s="209">
        <f t="shared" si="32"/>
        <v>0</v>
      </c>
      <c r="AL35" s="209">
        <f t="shared" si="32"/>
        <v>0</v>
      </c>
      <c r="AM35" s="209">
        <f t="shared" si="32"/>
        <v>0</v>
      </c>
      <c r="AN35" s="209">
        <f t="shared" si="32"/>
        <v>0</v>
      </c>
      <c r="AO35" s="209">
        <f t="shared" si="32"/>
        <v>0</v>
      </c>
      <c r="AP35" s="209">
        <f t="shared" si="32"/>
        <v>0</v>
      </c>
      <c r="AQ35" s="209">
        <f t="shared" si="32"/>
        <v>0</v>
      </c>
      <c r="AR35" s="209">
        <f t="shared" si="32"/>
        <v>0</v>
      </c>
      <c r="AS35" s="209">
        <f t="shared" si="32"/>
        <v>0</v>
      </c>
      <c r="AT35" s="209">
        <f t="shared" ref="AT35:BE35" si="33">AT14-AT23-AT32</f>
        <v>0</v>
      </c>
      <c r="AU35" s="209">
        <f t="shared" si="33"/>
        <v>0</v>
      </c>
      <c r="AV35" s="209">
        <f t="shared" si="33"/>
        <v>0</v>
      </c>
      <c r="AW35" s="209">
        <f t="shared" si="33"/>
        <v>0</v>
      </c>
      <c r="AX35" s="209">
        <f t="shared" si="33"/>
        <v>0</v>
      </c>
      <c r="AY35" s="209">
        <f t="shared" si="33"/>
        <v>0</v>
      </c>
      <c r="AZ35" s="209">
        <f t="shared" si="33"/>
        <v>0</v>
      </c>
      <c r="BA35" s="209">
        <f t="shared" si="33"/>
        <v>0</v>
      </c>
      <c r="BB35" s="209">
        <f t="shared" si="33"/>
        <v>0</v>
      </c>
      <c r="BC35" s="209">
        <f t="shared" si="33"/>
        <v>0</v>
      </c>
      <c r="BD35" s="209">
        <f t="shared" si="33"/>
        <v>0</v>
      </c>
      <c r="BE35" s="209">
        <f t="shared" si="33"/>
        <v>0</v>
      </c>
    </row>
    <row r="36" spans="11:57"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</row>
    <row r="37" spans="11:57"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</row>
    <row r="38" spans="11:57"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</row>
    <row r="39" spans="11:57"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</row>
    <row r="40" spans="11:57"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</row>
    <row r="41" spans="11:57"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</row>
    <row r="42" spans="11:57"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</row>
    <row r="43" spans="11:57"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</row>
    <row r="44" spans="11:57"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</row>
    <row r="45" spans="11:57"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</row>
    <row r="46" spans="11:57"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</row>
    <row r="47" spans="11:57"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</row>
    <row r="48" spans="11:57"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</row>
    <row r="49" spans="24:45"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</row>
    <row r="50" spans="24:45"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</row>
    <row r="51" spans="24:45"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</row>
    <row r="52" spans="24:45"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</row>
    <row r="53" spans="24:45"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</row>
    <row r="54" spans="24:45"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</row>
    <row r="55" spans="24:45"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</row>
    <row r="56" spans="24:45"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</row>
    <row r="57" spans="24:45">
      <c r="X57" s="156"/>
      <c r="Y57" s="156"/>
      <c r="Z57" s="156"/>
      <c r="AA57" s="156"/>
      <c r="AB57" s="156"/>
      <c r="AC57" s="156"/>
      <c r="AD57" s="156"/>
      <c r="AE57" s="156"/>
      <c r="AF57" s="156"/>
      <c r="AG57" s="156"/>
      <c r="AH57" s="156"/>
      <c r="AI57" s="156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</row>
    <row r="58" spans="24:45"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6"/>
      <c r="AI58" s="156"/>
      <c r="AJ58" s="156"/>
      <c r="AK58" s="156"/>
      <c r="AL58" s="156"/>
      <c r="AM58" s="156"/>
      <c r="AN58" s="156"/>
      <c r="AO58" s="156"/>
      <c r="AP58" s="156"/>
      <c r="AQ58" s="156"/>
      <c r="AR58" s="156"/>
      <c r="AS58" s="156"/>
    </row>
    <row r="59" spans="24:45"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6"/>
      <c r="AI59" s="156"/>
      <c r="AJ59" s="156"/>
      <c r="AK59" s="156"/>
      <c r="AL59" s="156"/>
      <c r="AM59" s="156"/>
      <c r="AN59" s="156"/>
      <c r="AO59" s="156"/>
      <c r="AP59" s="156"/>
      <c r="AQ59" s="156"/>
      <c r="AR59" s="156"/>
      <c r="AS59" s="156"/>
    </row>
    <row r="60" spans="24:45"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</row>
    <row r="61" spans="24:45">
      <c r="X61" s="156"/>
      <c r="Y61" s="156"/>
      <c r="Z61" s="156"/>
      <c r="AA61" s="156"/>
      <c r="AB61" s="156"/>
      <c r="AC61" s="156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</row>
    <row r="62" spans="24:45"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</row>
    <row r="63" spans="24:45"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</row>
    <row r="64" spans="24:45"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</row>
    <row r="65" spans="24:45"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</row>
    <row r="66" spans="24:45"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</row>
    <row r="67" spans="24:45"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</row>
    <row r="68" spans="24:45"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</row>
    <row r="69" spans="24:45"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</row>
    <row r="70" spans="24:45">
      <c r="X70" s="156"/>
      <c r="Y70" s="156"/>
      <c r="Z70" s="156"/>
      <c r="AA70" s="156"/>
      <c r="AB70" s="156"/>
      <c r="AC70" s="156"/>
      <c r="AD70" s="156"/>
      <c r="AE70" s="156"/>
      <c r="AF70" s="156"/>
      <c r="AG70" s="156"/>
      <c r="AH70" s="156"/>
      <c r="AI70" s="156"/>
      <c r="AJ70" s="156"/>
      <c r="AK70" s="156"/>
      <c r="AL70" s="156"/>
      <c r="AM70" s="156"/>
      <c r="AN70" s="156"/>
      <c r="AO70" s="156"/>
      <c r="AP70" s="156"/>
      <c r="AQ70" s="156"/>
      <c r="AR70" s="156"/>
      <c r="AS70" s="156"/>
    </row>
    <row r="71" spans="24:45">
      <c r="X71" s="156"/>
      <c r="Y71" s="156"/>
      <c r="Z71" s="156"/>
      <c r="AA71" s="156"/>
      <c r="AB71" s="156"/>
      <c r="AC71" s="156"/>
      <c r="AD71" s="156"/>
      <c r="AE71" s="156"/>
      <c r="AF71" s="156"/>
      <c r="AG71" s="156"/>
      <c r="AH71" s="156"/>
      <c r="AI71" s="156"/>
      <c r="AJ71" s="156"/>
      <c r="AK71" s="156"/>
      <c r="AL71" s="156"/>
      <c r="AM71" s="156"/>
      <c r="AN71" s="156"/>
      <c r="AO71" s="156"/>
      <c r="AP71" s="156"/>
      <c r="AQ71" s="156"/>
      <c r="AR71" s="156"/>
      <c r="AS71" s="156"/>
    </row>
    <row r="72" spans="24:45">
      <c r="X72" s="156"/>
      <c r="Y72" s="156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56"/>
      <c r="AK72" s="156"/>
      <c r="AL72" s="156"/>
      <c r="AM72" s="156"/>
      <c r="AN72" s="156"/>
      <c r="AO72" s="156"/>
      <c r="AP72" s="156"/>
      <c r="AQ72" s="156"/>
      <c r="AR72" s="156"/>
      <c r="AS72" s="156"/>
    </row>
    <row r="73" spans="24:45">
      <c r="X73" s="156"/>
      <c r="Y73" s="156"/>
      <c r="Z73" s="156"/>
      <c r="AA73" s="156"/>
      <c r="AB73" s="156"/>
      <c r="AC73" s="156"/>
      <c r="AD73" s="156"/>
      <c r="AE73" s="156"/>
      <c r="AF73" s="156"/>
      <c r="AG73" s="156"/>
      <c r="AH73" s="156"/>
      <c r="AI73" s="156"/>
      <c r="AJ73" s="156"/>
      <c r="AK73" s="156"/>
      <c r="AL73" s="156"/>
      <c r="AM73" s="156"/>
      <c r="AN73" s="156"/>
      <c r="AO73" s="156"/>
      <c r="AP73" s="156"/>
      <c r="AQ73" s="156"/>
      <c r="AR73" s="156"/>
      <c r="AS73" s="156"/>
    </row>
    <row r="74" spans="24:45">
      <c r="X74" s="156"/>
      <c r="Y74" s="156"/>
      <c r="Z74" s="156"/>
      <c r="AA74" s="156"/>
      <c r="AB74" s="156"/>
      <c r="AC74" s="156"/>
      <c r="AD74" s="156"/>
      <c r="AE74" s="156"/>
      <c r="AF74" s="156"/>
      <c r="AG74" s="156"/>
      <c r="AH74" s="156"/>
      <c r="AI74" s="156"/>
      <c r="AJ74" s="156"/>
      <c r="AK74" s="156"/>
      <c r="AL74" s="156"/>
      <c r="AM74" s="156"/>
      <c r="AN74" s="156"/>
      <c r="AO74" s="156"/>
      <c r="AP74" s="156"/>
      <c r="AQ74" s="156"/>
      <c r="AR74" s="156"/>
      <c r="AS74" s="156"/>
    </row>
    <row r="75" spans="24:45"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</row>
    <row r="76" spans="24:45"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</row>
    <row r="77" spans="24:45">
      <c r="X77" s="156"/>
      <c r="Y77" s="156"/>
      <c r="Z77" s="156"/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6"/>
      <c r="AL77" s="156"/>
      <c r="AM77" s="156"/>
      <c r="AN77" s="156"/>
      <c r="AO77" s="156"/>
      <c r="AP77" s="156"/>
      <c r="AQ77" s="156"/>
      <c r="AR77" s="156"/>
      <c r="AS77" s="156"/>
    </row>
    <row r="78" spans="24:45"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</row>
    <row r="79" spans="24:45"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/>
      <c r="AL79" s="156"/>
      <c r="AM79" s="156"/>
      <c r="AN79" s="156"/>
      <c r="AO79" s="156"/>
      <c r="AP79" s="156"/>
      <c r="AQ79" s="156"/>
      <c r="AR79" s="156"/>
      <c r="AS79" s="156"/>
    </row>
    <row r="80" spans="24:45"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</row>
    <row r="81" spans="24:45"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</row>
    <row r="82" spans="24:45"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</row>
    <row r="83" spans="24:45"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</row>
    <row r="84" spans="24:45"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</row>
    <row r="85" spans="24:45">
      <c r="X85" s="156"/>
      <c r="Y85" s="156"/>
      <c r="Z85" s="156"/>
      <c r="AA85" s="156"/>
      <c r="AB85" s="156"/>
      <c r="AC85" s="156"/>
      <c r="AD85" s="156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</row>
    <row r="86" spans="24:45"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</row>
    <row r="87" spans="24:45"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</row>
    <row r="88" spans="24:45"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</row>
    <row r="89" spans="24:45">
      <c r="X89" s="156"/>
      <c r="Y89" s="156"/>
      <c r="Z89" s="156"/>
      <c r="AA89" s="156"/>
      <c r="AB89" s="156"/>
      <c r="AC89" s="156"/>
      <c r="AD89" s="156"/>
      <c r="AE89" s="156"/>
      <c r="AF89" s="156"/>
      <c r="AG89" s="156"/>
      <c r="AH89" s="156"/>
      <c r="AI89" s="156"/>
      <c r="AJ89" s="156"/>
      <c r="AK89" s="156"/>
      <c r="AL89" s="156"/>
      <c r="AM89" s="156"/>
      <c r="AN89" s="156"/>
      <c r="AO89" s="156"/>
      <c r="AP89" s="156"/>
      <c r="AQ89" s="156"/>
      <c r="AR89" s="156"/>
      <c r="AS89" s="156"/>
    </row>
    <row r="90" spans="24:45"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6"/>
      <c r="AI90" s="156"/>
      <c r="AJ90" s="156"/>
      <c r="AK90" s="156"/>
      <c r="AL90" s="156"/>
      <c r="AM90" s="156"/>
      <c r="AN90" s="156"/>
      <c r="AO90" s="156"/>
      <c r="AP90" s="156"/>
      <c r="AQ90" s="156"/>
      <c r="AR90" s="156"/>
      <c r="AS90" s="156"/>
    </row>
    <row r="91" spans="24:45">
      <c r="X91" s="156"/>
      <c r="Y91" s="156"/>
      <c r="Z91" s="156"/>
      <c r="AA91" s="156"/>
      <c r="AB91" s="156"/>
      <c r="AC91" s="156"/>
      <c r="AD91" s="156"/>
      <c r="AE91" s="156"/>
      <c r="AF91" s="156"/>
      <c r="AG91" s="156"/>
      <c r="AH91" s="156"/>
      <c r="AI91" s="156"/>
      <c r="AJ91" s="156"/>
      <c r="AK91" s="156"/>
      <c r="AL91" s="156"/>
      <c r="AM91" s="156"/>
      <c r="AN91" s="156"/>
      <c r="AO91" s="156"/>
      <c r="AP91" s="156"/>
      <c r="AQ91" s="156"/>
      <c r="AR91" s="156"/>
      <c r="AS91" s="156"/>
    </row>
    <row r="92" spans="24:45"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/>
      <c r="AL92" s="156"/>
      <c r="AM92" s="156"/>
      <c r="AN92" s="156"/>
      <c r="AO92" s="156"/>
      <c r="AP92" s="156"/>
      <c r="AQ92" s="156"/>
      <c r="AR92" s="156"/>
      <c r="AS92" s="156"/>
    </row>
  </sheetData>
  <conditionalFormatting sqref="F9:G12">
    <cfRule type="cellIs" dxfId="97" priority="26" operator="equal">
      <formula>0</formula>
    </cfRule>
  </conditionalFormatting>
  <conditionalFormatting sqref="F19:G21">
    <cfRule type="cellIs" dxfId="96" priority="25" operator="equal">
      <formula>0</formula>
    </cfRule>
  </conditionalFormatting>
  <conditionalFormatting sqref="F28:G30">
    <cfRule type="cellIs" dxfId="95" priority="24" operator="equal">
      <formula>0</formula>
    </cfRule>
  </conditionalFormatting>
  <conditionalFormatting sqref="G14">
    <cfRule type="cellIs" dxfId="94" priority="23" operator="equal">
      <formula>0</formula>
    </cfRule>
  </conditionalFormatting>
  <conditionalFormatting sqref="G23">
    <cfRule type="cellIs" dxfId="93" priority="22" operator="equal">
      <formula>0</formula>
    </cfRule>
  </conditionalFormatting>
  <conditionalFormatting sqref="G32">
    <cfRule type="cellIs" dxfId="92" priority="21" operator="equal">
      <formula>0</formula>
    </cfRule>
  </conditionalFormatting>
  <conditionalFormatting sqref="I14">
    <cfRule type="cellIs" dxfId="91" priority="19" operator="equal">
      <formula>0</formula>
    </cfRule>
  </conditionalFormatting>
  <conditionalFormatting sqref="I23">
    <cfRule type="cellIs" dxfId="90" priority="18" operator="equal">
      <formula>0</formula>
    </cfRule>
  </conditionalFormatting>
  <conditionalFormatting sqref="I31">
    <cfRule type="cellIs" dxfId="89" priority="20" operator="equal">
      <formula>0</formula>
    </cfRule>
  </conditionalFormatting>
  <conditionalFormatting sqref="M9:P12">
    <cfRule type="cellIs" dxfId="88" priority="17" operator="equal">
      <formula>0</formula>
    </cfRule>
  </conditionalFormatting>
  <conditionalFormatting sqref="M14:P14">
    <cfRule type="cellIs" dxfId="87" priority="15" operator="equal">
      <formula>0</formula>
    </cfRule>
  </conditionalFormatting>
  <conditionalFormatting sqref="M19:P21">
    <cfRule type="cellIs" dxfId="86" priority="2" operator="equal">
      <formula>0</formula>
    </cfRule>
  </conditionalFormatting>
  <conditionalFormatting sqref="M23:P23">
    <cfRule type="cellIs" dxfId="85" priority="14" operator="equal">
      <formula>0</formula>
    </cfRule>
  </conditionalFormatting>
  <conditionalFormatting sqref="M28:P30">
    <cfRule type="cellIs" dxfId="84" priority="1" operator="equal">
      <formula>0</formula>
    </cfRule>
  </conditionalFormatting>
  <conditionalFormatting sqref="M32:P32">
    <cfRule type="cellIs" dxfId="83" priority="12" operator="equal">
      <formula>0</formula>
    </cfRule>
  </conditionalFormatting>
  <conditionalFormatting sqref="M35:P35">
    <cfRule type="cellIs" dxfId="82" priority="9" operator="lessThan">
      <formula>0</formula>
    </cfRule>
    <cfRule type="cellIs" dxfId="81" priority="10" operator="greaterThan">
      <formula>0</formula>
    </cfRule>
    <cfRule type="cellIs" dxfId="80" priority="11" operator="equal">
      <formula>0</formula>
    </cfRule>
  </conditionalFormatting>
  <conditionalFormatting sqref="R14:BE14">
    <cfRule type="cellIs" dxfId="79" priority="8" operator="equal">
      <formula>0</formula>
    </cfRule>
  </conditionalFormatting>
  <conditionalFormatting sqref="R23:BE23">
    <cfRule type="cellIs" dxfId="78" priority="7" operator="equal">
      <formula>0</formula>
    </cfRule>
  </conditionalFormatting>
  <conditionalFormatting sqref="R32:BE32">
    <cfRule type="cellIs" dxfId="77" priority="6" operator="equal">
      <formula>0</formula>
    </cfRule>
  </conditionalFormatting>
  <conditionalFormatting sqref="R35:BE35">
    <cfRule type="cellIs" dxfId="76" priority="3" operator="lessThan">
      <formula>0</formula>
    </cfRule>
    <cfRule type="cellIs" dxfId="75" priority="4" operator="greaterThan">
      <formula>0</formula>
    </cfRule>
    <cfRule type="cellIs" dxfId="74" priority="5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7466E-D6E2-D24D-A3DF-06B282A6C6AB}">
  <sheetPr>
    <tabColor theme="5" tint="0.39997558519241921"/>
  </sheetPr>
  <dimension ref="A2:BK35"/>
  <sheetViews>
    <sheetView zoomScale="90" zoomScaleNormal="90" workbookViewId="0">
      <selection activeCell="U48" sqref="U48"/>
    </sheetView>
  </sheetViews>
  <sheetFormatPr baseColWidth="10" defaultColWidth="11.44140625" defaultRowHeight="13.8"/>
  <cols>
    <col min="1" max="1" width="3" style="156" customWidth="1"/>
    <col min="2" max="2" width="13.21875" style="156" customWidth="1"/>
    <col min="3" max="3" width="24.5546875" style="156" customWidth="1"/>
    <col min="4" max="4" width="64" style="156" customWidth="1"/>
    <col min="5" max="5" width="23.44140625" style="156" customWidth="1"/>
    <col min="6" max="6" width="27.44140625" style="156" customWidth="1"/>
    <col min="7" max="7" width="28.44140625" style="156" customWidth="1"/>
    <col min="8" max="8" width="2.77734375" style="156" customWidth="1"/>
    <col min="9" max="9" width="17.77734375" style="182" customWidth="1"/>
    <col min="10" max="10" width="1.77734375" style="182" customWidth="1"/>
    <col min="11" max="11" width="14.44140625" style="182" customWidth="1"/>
    <col min="12" max="12" width="1.77734375" style="182" customWidth="1"/>
    <col min="13" max="13" width="10.5546875" style="182" customWidth="1"/>
    <col min="14" max="15" width="11" style="156"/>
    <col min="16" max="16" width="11.44140625" style="156"/>
    <col min="17" max="17" width="2.44140625" style="156" customWidth="1"/>
    <col min="18" max="18" width="0" style="156" hidden="1" customWidth="1"/>
    <col min="19" max="23" width="11" style="156"/>
    <col min="24" max="63" width="11.44140625" style="156"/>
  </cols>
  <sheetData>
    <row r="2" spans="1:57" ht="21">
      <c r="B2" s="197" t="s">
        <v>415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</row>
    <row r="3" spans="1:57" s="156" customFormat="1" ht="16.05" customHeight="1">
      <c r="B3" s="195"/>
      <c r="I3" s="182"/>
      <c r="J3" s="182"/>
      <c r="K3" s="182"/>
      <c r="L3" s="182"/>
      <c r="M3" s="182"/>
    </row>
    <row r="4" spans="1:57" s="156" customFormat="1" ht="14.4">
      <c r="B4" s="214" t="s">
        <v>248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</row>
    <row r="5" spans="1:57" ht="15" customHeight="1"/>
    <row r="6" spans="1:57" ht="14.4">
      <c r="B6" s="171" t="s">
        <v>220</v>
      </c>
      <c r="C6" s="172"/>
      <c r="D6" s="172"/>
      <c r="E6" s="172"/>
      <c r="F6" s="172"/>
      <c r="G6" s="172"/>
      <c r="I6" s="171" t="s">
        <v>221</v>
      </c>
      <c r="J6" s="206"/>
      <c r="K6" s="171"/>
      <c r="M6" s="171" t="s">
        <v>174</v>
      </c>
      <c r="N6" s="171"/>
      <c r="O6" s="171"/>
      <c r="P6" s="171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</row>
    <row r="8" spans="1:57" ht="14.4">
      <c r="B8" s="178" t="s">
        <v>222</v>
      </c>
      <c r="C8" s="178" t="s">
        <v>223</v>
      </c>
      <c r="D8" s="201" t="s">
        <v>16</v>
      </c>
      <c r="E8" s="179" t="s">
        <v>196</v>
      </c>
      <c r="F8" s="179" t="s">
        <v>163</v>
      </c>
      <c r="G8" s="179" t="s">
        <v>195</v>
      </c>
      <c r="I8" s="179" t="s">
        <v>195</v>
      </c>
      <c r="J8" s="168"/>
      <c r="K8" s="179" t="s">
        <v>224</v>
      </c>
      <c r="L8" s="213"/>
      <c r="M8" s="179" t="s">
        <v>175</v>
      </c>
      <c r="N8" s="179" t="s">
        <v>176</v>
      </c>
      <c r="O8" s="179" t="s">
        <v>177</v>
      </c>
      <c r="P8" s="179" t="s">
        <v>396</v>
      </c>
      <c r="R8" s="236">
        <v>45901</v>
      </c>
      <c r="S8" s="236">
        <v>45931</v>
      </c>
      <c r="T8" s="236">
        <v>45962</v>
      </c>
      <c r="U8" s="236">
        <v>45992</v>
      </c>
      <c r="V8" s="236">
        <v>46023</v>
      </c>
      <c r="W8" s="236">
        <v>46054</v>
      </c>
      <c r="X8" s="236">
        <v>46082</v>
      </c>
      <c r="Y8" s="236">
        <v>46113</v>
      </c>
      <c r="Z8" s="236">
        <v>46143</v>
      </c>
      <c r="AA8" s="236">
        <v>46174</v>
      </c>
      <c r="AB8" s="236">
        <v>46204</v>
      </c>
      <c r="AC8" s="236">
        <v>46235</v>
      </c>
      <c r="AD8" s="236">
        <v>46266</v>
      </c>
      <c r="AE8" s="236">
        <v>46296</v>
      </c>
      <c r="AF8" s="236">
        <v>46327</v>
      </c>
      <c r="AG8" s="236">
        <v>46357</v>
      </c>
      <c r="AH8" s="236">
        <v>46388</v>
      </c>
      <c r="AI8" s="236">
        <v>46419</v>
      </c>
      <c r="AJ8" s="236">
        <v>46447</v>
      </c>
      <c r="AK8" s="236">
        <v>46478</v>
      </c>
      <c r="AL8" s="236">
        <v>46508</v>
      </c>
      <c r="AM8" s="236">
        <v>46539</v>
      </c>
      <c r="AN8" s="236">
        <v>46569</v>
      </c>
      <c r="AO8" s="236">
        <v>46600</v>
      </c>
      <c r="AP8" s="236">
        <v>46631</v>
      </c>
      <c r="AQ8" s="236">
        <v>46661</v>
      </c>
      <c r="AR8" s="236">
        <v>46692</v>
      </c>
      <c r="AS8" s="236">
        <v>46722</v>
      </c>
      <c r="AT8" s="236">
        <v>46753</v>
      </c>
      <c r="AU8" s="236">
        <v>46784</v>
      </c>
      <c r="AV8" s="236">
        <v>46813</v>
      </c>
      <c r="AW8" s="236">
        <v>46844</v>
      </c>
      <c r="AX8" s="236">
        <v>46874</v>
      </c>
      <c r="AY8" s="236">
        <v>46905</v>
      </c>
      <c r="AZ8" s="236">
        <v>46935</v>
      </c>
      <c r="BA8" s="236">
        <v>46966</v>
      </c>
      <c r="BB8" s="236">
        <v>46997</v>
      </c>
      <c r="BC8" s="236">
        <v>47027</v>
      </c>
      <c r="BD8" s="236">
        <v>47058</v>
      </c>
      <c r="BE8" s="236">
        <v>47088</v>
      </c>
    </row>
    <row r="9" spans="1:57" ht="14.4">
      <c r="B9" s="173"/>
      <c r="C9" s="203" t="s">
        <v>249</v>
      </c>
      <c r="D9" s="203" t="s">
        <v>250</v>
      </c>
      <c r="E9" s="173">
        <v>6</v>
      </c>
      <c r="F9" s="207">
        <v>600</v>
      </c>
      <c r="G9" s="207">
        <f>F9*E9</f>
        <v>3600</v>
      </c>
      <c r="I9" s="174">
        <f>G9*12</f>
        <v>43200</v>
      </c>
      <c r="J9" s="169"/>
      <c r="K9" s="157">
        <f>E9*12</f>
        <v>72</v>
      </c>
      <c r="M9" s="207">
        <f>SUM(R9:U9)</f>
        <v>0</v>
      </c>
      <c r="N9" s="207">
        <f>SUM(V9:AG9)</f>
        <v>14400</v>
      </c>
      <c r="O9" s="207">
        <f>SUM(AH9:AS9)</f>
        <v>43200</v>
      </c>
      <c r="P9" s="207">
        <f>SUM(AT9:BE9)</f>
        <v>43200</v>
      </c>
      <c r="R9" s="230"/>
      <c r="S9" s="230"/>
      <c r="T9" s="230"/>
      <c r="U9" s="230"/>
      <c r="V9" s="232"/>
      <c r="W9" s="232"/>
      <c r="X9" s="232"/>
      <c r="Y9" s="232"/>
      <c r="Z9" s="232"/>
      <c r="AA9" s="232"/>
      <c r="AB9" s="232"/>
      <c r="AC9" s="232"/>
      <c r="AD9" s="232">
        <f>$G$9</f>
        <v>3600</v>
      </c>
      <c r="AE9" s="232">
        <f t="shared" ref="AE9:BE9" si="0">$G$9</f>
        <v>3600</v>
      </c>
      <c r="AF9" s="232">
        <f t="shared" si="0"/>
        <v>3600</v>
      </c>
      <c r="AG9" s="232">
        <f t="shared" si="0"/>
        <v>3600</v>
      </c>
      <c r="AH9" s="232">
        <f t="shared" si="0"/>
        <v>3600</v>
      </c>
      <c r="AI9" s="232">
        <f t="shared" si="0"/>
        <v>3600</v>
      </c>
      <c r="AJ9" s="232">
        <f t="shared" si="0"/>
        <v>3600</v>
      </c>
      <c r="AK9" s="232">
        <f t="shared" si="0"/>
        <v>3600</v>
      </c>
      <c r="AL9" s="232">
        <f t="shared" si="0"/>
        <v>3600</v>
      </c>
      <c r="AM9" s="232">
        <f t="shared" si="0"/>
        <v>3600</v>
      </c>
      <c r="AN9" s="232">
        <f t="shared" si="0"/>
        <v>3600</v>
      </c>
      <c r="AO9" s="232">
        <f t="shared" si="0"/>
        <v>3600</v>
      </c>
      <c r="AP9" s="232">
        <f t="shared" si="0"/>
        <v>3600</v>
      </c>
      <c r="AQ9" s="232">
        <f t="shared" si="0"/>
        <v>3600</v>
      </c>
      <c r="AR9" s="232">
        <f t="shared" si="0"/>
        <v>3600</v>
      </c>
      <c r="AS9" s="232">
        <f t="shared" si="0"/>
        <v>3600</v>
      </c>
      <c r="AT9" s="232">
        <f t="shared" si="0"/>
        <v>3600</v>
      </c>
      <c r="AU9" s="232">
        <f t="shared" si="0"/>
        <v>3600</v>
      </c>
      <c r="AV9" s="232">
        <f t="shared" si="0"/>
        <v>3600</v>
      </c>
      <c r="AW9" s="232">
        <f t="shared" si="0"/>
        <v>3600</v>
      </c>
      <c r="AX9" s="232">
        <f t="shared" si="0"/>
        <v>3600</v>
      </c>
      <c r="AY9" s="232">
        <f t="shared" si="0"/>
        <v>3600</v>
      </c>
      <c r="AZ9" s="232">
        <f t="shared" si="0"/>
        <v>3600</v>
      </c>
      <c r="BA9" s="232">
        <f t="shared" si="0"/>
        <v>3600</v>
      </c>
      <c r="BB9" s="232">
        <f t="shared" si="0"/>
        <v>3600</v>
      </c>
      <c r="BC9" s="232">
        <f t="shared" si="0"/>
        <v>3600</v>
      </c>
      <c r="BD9" s="232">
        <f t="shared" si="0"/>
        <v>3600</v>
      </c>
      <c r="BE9" s="232">
        <f t="shared" si="0"/>
        <v>3600</v>
      </c>
    </row>
    <row r="10" spans="1:57" ht="14.4">
      <c r="B10" s="173"/>
      <c r="C10" s="203" t="s">
        <v>251</v>
      </c>
      <c r="D10" s="203" t="s">
        <v>250</v>
      </c>
      <c r="E10" s="173">
        <v>6</v>
      </c>
      <c r="F10" s="207">
        <v>600</v>
      </c>
      <c r="G10" s="207">
        <f>F10*E10</f>
        <v>3600</v>
      </c>
      <c r="I10" s="174">
        <f>G10*12</f>
        <v>43200</v>
      </c>
      <c r="J10" s="169"/>
      <c r="K10" s="157">
        <f>E10*12</f>
        <v>72</v>
      </c>
      <c r="M10" s="207">
        <f t="shared" ref="M10:M11" si="1">SUM(R10:U10)</f>
        <v>0</v>
      </c>
      <c r="N10" s="207">
        <f t="shared" ref="N10:N11" si="2">SUM(V10:AG10)</f>
        <v>14400</v>
      </c>
      <c r="O10" s="207">
        <f t="shared" ref="O10:O11" si="3">SUM(AH10:AS10)</f>
        <v>43200</v>
      </c>
      <c r="P10" s="207">
        <f t="shared" ref="P10:P11" si="4">SUM(AT10:BE10)</f>
        <v>43200</v>
      </c>
      <c r="R10" s="230"/>
      <c r="S10" s="230"/>
      <c r="T10" s="230"/>
      <c r="U10" s="230"/>
      <c r="V10" s="232"/>
      <c r="W10" s="232"/>
      <c r="X10" s="232"/>
      <c r="Y10" s="232"/>
      <c r="Z10" s="232"/>
      <c r="AA10" s="232"/>
      <c r="AB10" s="232"/>
      <c r="AC10" s="232"/>
      <c r="AD10" s="232">
        <f>$G$10</f>
        <v>3600</v>
      </c>
      <c r="AE10" s="232">
        <f t="shared" ref="AE10:BE10" si="5">$G$10</f>
        <v>3600</v>
      </c>
      <c r="AF10" s="232">
        <f t="shared" si="5"/>
        <v>3600</v>
      </c>
      <c r="AG10" s="232">
        <f t="shared" si="5"/>
        <v>3600</v>
      </c>
      <c r="AH10" s="232">
        <f t="shared" si="5"/>
        <v>3600</v>
      </c>
      <c r="AI10" s="232">
        <f t="shared" si="5"/>
        <v>3600</v>
      </c>
      <c r="AJ10" s="232">
        <f t="shared" si="5"/>
        <v>3600</v>
      </c>
      <c r="AK10" s="232">
        <f t="shared" si="5"/>
        <v>3600</v>
      </c>
      <c r="AL10" s="232">
        <f t="shared" si="5"/>
        <v>3600</v>
      </c>
      <c r="AM10" s="232">
        <f t="shared" si="5"/>
        <v>3600</v>
      </c>
      <c r="AN10" s="232">
        <f t="shared" si="5"/>
        <v>3600</v>
      </c>
      <c r="AO10" s="232">
        <f t="shared" si="5"/>
        <v>3600</v>
      </c>
      <c r="AP10" s="232">
        <f t="shared" si="5"/>
        <v>3600</v>
      </c>
      <c r="AQ10" s="232">
        <f t="shared" si="5"/>
        <v>3600</v>
      </c>
      <c r="AR10" s="232">
        <f t="shared" si="5"/>
        <v>3600</v>
      </c>
      <c r="AS10" s="232">
        <f t="shared" si="5"/>
        <v>3600</v>
      </c>
      <c r="AT10" s="232">
        <f t="shared" si="5"/>
        <v>3600</v>
      </c>
      <c r="AU10" s="232">
        <f t="shared" si="5"/>
        <v>3600</v>
      </c>
      <c r="AV10" s="232">
        <f t="shared" si="5"/>
        <v>3600</v>
      </c>
      <c r="AW10" s="232">
        <f t="shared" si="5"/>
        <v>3600</v>
      </c>
      <c r="AX10" s="232">
        <f t="shared" si="5"/>
        <v>3600</v>
      </c>
      <c r="AY10" s="232">
        <f t="shared" si="5"/>
        <v>3600</v>
      </c>
      <c r="AZ10" s="232">
        <f t="shared" si="5"/>
        <v>3600</v>
      </c>
      <c r="BA10" s="232">
        <f t="shared" si="5"/>
        <v>3600</v>
      </c>
      <c r="BB10" s="232">
        <f t="shared" si="5"/>
        <v>3600</v>
      </c>
      <c r="BC10" s="232">
        <f t="shared" si="5"/>
        <v>3600</v>
      </c>
      <c r="BD10" s="232">
        <f t="shared" si="5"/>
        <v>3600</v>
      </c>
      <c r="BE10" s="232">
        <f t="shared" si="5"/>
        <v>3600</v>
      </c>
    </row>
    <row r="11" spans="1:57" ht="14.4">
      <c r="B11" s="173"/>
      <c r="C11" s="173"/>
      <c r="D11" s="205"/>
      <c r="E11" s="173"/>
      <c r="F11" s="207"/>
      <c r="G11" s="207"/>
      <c r="I11" s="174"/>
      <c r="J11" s="169"/>
      <c r="K11" s="157"/>
      <c r="M11" s="207">
        <f t="shared" si="1"/>
        <v>0</v>
      </c>
      <c r="N11" s="207">
        <f t="shared" si="2"/>
        <v>0</v>
      </c>
      <c r="O11" s="207">
        <f t="shared" si="3"/>
        <v>0</v>
      </c>
      <c r="P11" s="207">
        <f t="shared" si="4"/>
        <v>0</v>
      </c>
      <c r="R11" s="230"/>
      <c r="S11" s="230"/>
      <c r="T11" s="230"/>
      <c r="U11" s="230"/>
      <c r="V11" s="230"/>
      <c r="W11" s="230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  <c r="AS11" s="233"/>
      <c r="AT11" s="233"/>
      <c r="AU11" s="233"/>
      <c r="AV11" s="233"/>
      <c r="AW11" s="233"/>
      <c r="AX11" s="233"/>
      <c r="AY11" s="233"/>
      <c r="AZ11" s="233"/>
      <c r="BA11" s="233"/>
      <c r="BB11" s="233"/>
      <c r="BC11" s="233"/>
      <c r="BD11" s="233"/>
      <c r="BE11" s="233"/>
    </row>
    <row r="12" spans="1:57" ht="14.4">
      <c r="B12" s="173"/>
      <c r="C12" s="173"/>
      <c r="D12" s="205"/>
      <c r="E12" s="173"/>
      <c r="F12" s="207"/>
      <c r="G12" s="207"/>
      <c r="I12" s="174"/>
      <c r="J12" s="169"/>
      <c r="K12" s="157"/>
      <c r="M12" s="207"/>
      <c r="N12" s="207"/>
      <c r="O12" s="207">
        <f t="shared" ref="O12" si="6">I12</f>
        <v>0</v>
      </c>
      <c r="P12" s="207"/>
      <c r="R12" s="230"/>
      <c r="S12" s="230"/>
      <c r="T12" s="230"/>
      <c r="U12" s="230"/>
      <c r="V12" s="230"/>
      <c r="W12" s="230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</row>
    <row r="13" spans="1:57" ht="15" thickBot="1">
      <c r="A13" s="167"/>
    </row>
    <row r="14" spans="1:57" ht="15" thickBot="1">
      <c r="B14" s="175" t="s">
        <v>86</v>
      </c>
      <c r="C14" s="176"/>
      <c r="D14" s="176"/>
      <c r="E14" s="176"/>
      <c r="F14" s="177"/>
      <c r="G14" s="208">
        <f>SUM(G9:G12)</f>
        <v>7200</v>
      </c>
      <c r="I14" s="209">
        <f>SUM(I9:I12)</f>
        <v>86400</v>
      </c>
      <c r="J14" s="170"/>
      <c r="M14" s="209">
        <f t="shared" ref="M14:P14" si="7">SUM(M9:M12)</f>
        <v>0</v>
      </c>
      <c r="N14" s="209">
        <f t="shared" si="7"/>
        <v>28800</v>
      </c>
      <c r="O14" s="209">
        <f t="shared" si="7"/>
        <v>86400</v>
      </c>
      <c r="P14" s="209">
        <f t="shared" si="7"/>
        <v>86400</v>
      </c>
      <c r="R14" s="209">
        <f t="shared" ref="R14:AS14" si="8">SUM(R9:R12)</f>
        <v>0</v>
      </c>
      <c r="S14" s="209">
        <f t="shared" si="8"/>
        <v>0</v>
      </c>
      <c r="T14" s="209">
        <f t="shared" si="8"/>
        <v>0</v>
      </c>
      <c r="U14" s="209">
        <f t="shared" si="8"/>
        <v>0</v>
      </c>
      <c r="V14" s="209">
        <f t="shared" si="8"/>
        <v>0</v>
      </c>
      <c r="W14" s="209">
        <f t="shared" si="8"/>
        <v>0</v>
      </c>
      <c r="X14" s="209">
        <f t="shared" si="8"/>
        <v>0</v>
      </c>
      <c r="Y14" s="209">
        <f t="shared" si="8"/>
        <v>0</v>
      </c>
      <c r="Z14" s="209">
        <f t="shared" si="8"/>
        <v>0</v>
      </c>
      <c r="AA14" s="209">
        <f t="shared" si="8"/>
        <v>0</v>
      </c>
      <c r="AB14" s="209">
        <f t="shared" si="8"/>
        <v>0</v>
      </c>
      <c r="AC14" s="209">
        <f t="shared" si="8"/>
        <v>0</v>
      </c>
      <c r="AD14" s="209">
        <f t="shared" si="8"/>
        <v>7200</v>
      </c>
      <c r="AE14" s="209">
        <f t="shared" si="8"/>
        <v>7200</v>
      </c>
      <c r="AF14" s="209">
        <f t="shared" si="8"/>
        <v>7200</v>
      </c>
      <c r="AG14" s="209">
        <f t="shared" si="8"/>
        <v>7200</v>
      </c>
      <c r="AH14" s="209">
        <f t="shared" si="8"/>
        <v>7200</v>
      </c>
      <c r="AI14" s="209">
        <f t="shared" si="8"/>
        <v>7200</v>
      </c>
      <c r="AJ14" s="209">
        <f t="shared" si="8"/>
        <v>7200</v>
      </c>
      <c r="AK14" s="209">
        <f t="shared" si="8"/>
        <v>7200</v>
      </c>
      <c r="AL14" s="209">
        <f t="shared" si="8"/>
        <v>7200</v>
      </c>
      <c r="AM14" s="209">
        <f t="shared" si="8"/>
        <v>7200</v>
      </c>
      <c r="AN14" s="209">
        <f t="shared" si="8"/>
        <v>7200</v>
      </c>
      <c r="AO14" s="209">
        <f t="shared" si="8"/>
        <v>7200</v>
      </c>
      <c r="AP14" s="209">
        <f t="shared" si="8"/>
        <v>7200</v>
      </c>
      <c r="AQ14" s="209">
        <f t="shared" si="8"/>
        <v>7200</v>
      </c>
      <c r="AR14" s="209">
        <f t="shared" si="8"/>
        <v>7200</v>
      </c>
      <c r="AS14" s="209">
        <f t="shared" si="8"/>
        <v>7200</v>
      </c>
      <c r="AT14" s="209">
        <f t="shared" ref="AT14:BE14" si="9">SUM(AT9:AT12)</f>
        <v>7200</v>
      </c>
      <c r="AU14" s="209">
        <f t="shared" si="9"/>
        <v>7200</v>
      </c>
      <c r="AV14" s="209">
        <f t="shared" si="9"/>
        <v>7200</v>
      </c>
      <c r="AW14" s="209">
        <f t="shared" si="9"/>
        <v>7200</v>
      </c>
      <c r="AX14" s="209">
        <f t="shared" si="9"/>
        <v>7200</v>
      </c>
      <c r="AY14" s="209">
        <f t="shared" si="9"/>
        <v>7200</v>
      </c>
      <c r="AZ14" s="209">
        <f t="shared" si="9"/>
        <v>7200</v>
      </c>
      <c r="BA14" s="209">
        <f t="shared" si="9"/>
        <v>7200</v>
      </c>
      <c r="BB14" s="209">
        <f t="shared" si="9"/>
        <v>7200</v>
      </c>
      <c r="BC14" s="209">
        <f t="shared" si="9"/>
        <v>7200</v>
      </c>
      <c r="BD14" s="209">
        <f t="shared" si="9"/>
        <v>7200</v>
      </c>
      <c r="BE14" s="209">
        <f t="shared" si="9"/>
        <v>7200</v>
      </c>
    </row>
    <row r="16" spans="1:57" ht="14.4">
      <c r="B16" s="171" t="s">
        <v>232</v>
      </c>
      <c r="C16" s="172"/>
      <c r="D16" s="172"/>
      <c r="E16" s="172"/>
      <c r="F16" s="172"/>
      <c r="G16" s="172"/>
      <c r="I16" s="171" t="s">
        <v>221</v>
      </c>
      <c r="J16" s="206"/>
    </row>
    <row r="18" spans="2:57" ht="14.4">
      <c r="B18" s="178" t="s">
        <v>222</v>
      </c>
      <c r="C18" s="178" t="s">
        <v>223</v>
      </c>
      <c r="D18" s="201" t="s">
        <v>233</v>
      </c>
      <c r="E18" s="179" t="s">
        <v>234</v>
      </c>
      <c r="F18" s="179" t="s">
        <v>235</v>
      </c>
      <c r="G18" s="179" t="s">
        <v>205</v>
      </c>
      <c r="I18" s="178" t="s">
        <v>221</v>
      </c>
      <c r="J18" s="168"/>
      <c r="K18" s="179" t="s">
        <v>236</v>
      </c>
      <c r="L18" s="213"/>
      <c r="M18" s="179" t="s">
        <v>175</v>
      </c>
      <c r="N18" s="179" t="s">
        <v>176</v>
      </c>
      <c r="O18" s="179" t="s">
        <v>177</v>
      </c>
      <c r="P18" s="179" t="s">
        <v>396</v>
      </c>
      <c r="R18" s="236">
        <v>45901</v>
      </c>
      <c r="S18" s="236">
        <v>45931</v>
      </c>
      <c r="T18" s="236">
        <v>45962</v>
      </c>
      <c r="U18" s="236">
        <v>45992</v>
      </c>
      <c r="V18" s="236">
        <v>46023</v>
      </c>
      <c r="W18" s="236">
        <v>46054</v>
      </c>
      <c r="X18" s="236">
        <v>46082</v>
      </c>
      <c r="Y18" s="236">
        <v>46113</v>
      </c>
      <c r="Z18" s="236">
        <v>46143</v>
      </c>
      <c r="AA18" s="236">
        <v>46174</v>
      </c>
      <c r="AB18" s="236">
        <v>46204</v>
      </c>
      <c r="AC18" s="236">
        <v>46235</v>
      </c>
      <c r="AD18" s="236">
        <v>46266</v>
      </c>
      <c r="AE18" s="236">
        <v>46296</v>
      </c>
      <c r="AF18" s="236">
        <v>46327</v>
      </c>
      <c r="AG18" s="236">
        <v>46357</v>
      </c>
      <c r="AH18" s="236">
        <v>46388</v>
      </c>
      <c r="AI18" s="236">
        <v>46419</v>
      </c>
      <c r="AJ18" s="236">
        <v>46447</v>
      </c>
      <c r="AK18" s="236">
        <v>46478</v>
      </c>
      <c r="AL18" s="236">
        <v>46508</v>
      </c>
      <c r="AM18" s="236">
        <v>46539</v>
      </c>
      <c r="AN18" s="236">
        <v>46569</v>
      </c>
      <c r="AO18" s="236">
        <v>46600</v>
      </c>
      <c r="AP18" s="236">
        <v>46631</v>
      </c>
      <c r="AQ18" s="236">
        <v>46661</v>
      </c>
      <c r="AR18" s="236">
        <v>46692</v>
      </c>
      <c r="AS18" s="236">
        <v>46722</v>
      </c>
      <c r="AT18" s="236">
        <v>46753</v>
      </c>
      <c r="AU18" s="236">
        <v>46784</v>
      </c>
      <c r="AV18" s="236">
        <v>46813</v>
      </c>
      <c r="AW18" s="236">
        <v>46844</v>
      </c>
      <c r="AX18" s="236">
        <v>46874</v>
      </c>
      <c r="AY18" s="236">
        <v>46905</v>
      </c>
      <c r="AZ18" s="236">
        <v>46935</v>
      </c>
      <c r="BA18" s="236">
        <v>46966</v>
      </c>
      <c r="BB18" s="236">
        <v>46997</v>
      </c>
      <c r="BC18" s="236">
        <v>47027</v>
      </c>
      <c r="BD18" s="236">
        <v>47058</v>
      </c>
      <c r="BE18" s="236">
        <v>47088</v>
      </c>
    </row>
    <row r="19" spans="2:57" ht="14.4">
      <c r="B19" s="173"/>
      <c r="C19" s="203" t="s">
        <v>252</v>
      </c>
      <c r="D19" s="203" t="s">
        <v>253</v>
      </c>
      <c r="E19" s="173"/>
      <c r="F19" s="207"/>
      <c r="G19" s="207">
        <v>2500</v>
      </c>
      <c r="I19" s="174">
        <f>G19*12</f>
        <v>30000</v>
      </c>
      <c r="J19" s="169"/>
      <c r="K19" s="211" t="s">
        <v>254</v>
      </c>
      <c r="L19" s="212"/>
      <c r="M19" s="207">
        <f>SUM(R19:U19)</f>
        <v>0</v>
      </c>
      <c r="N19" s="207">
        <f>SUM(V19:AG19)</f>
        <v>10000</v>
      </c>
      <c r="O19" s="207">
        <f>SUM(AH19:AS19)</f>
        <v>30000</v>
      </c>
      <c r="P19" s="207">
        <f>SUM(AT19:BE19)</f>
        <v>30000</v>
      </c>
      <c r="R19" s="230"/>
      <c r="S19" s="230"/>
      <c r="T19" s="230"/>
      <c r="U19" s="230"/>
      <c r="V19" s="232"/>
      <c r="W19" s="232"/>
      <c r="X19" s="232"/>
      <c r="Y19" s="232"/>
      <c r="Z19" s="232"/>
      <c r="AA19" s="232"/>
      <c r="AB19" s="232"/>
      <c r="AC19" s="232"/>
      <c r="AD19" s="232">
        <f t="shared" ref="AD19:BE19" si="10">$G$19</f>
        <v>2500</v>
      </c>
      <c r="AE19" s="232">
        <f t="shared" si="10"/>
        <v>2500</v>
      </c>
      <c r="AF19" s="232">
        <f t="shared" si="10"/>
        <v>2500</v>
      </c>
      <c r="AG19" s="232">
        <f t="shared" si="10"/>
        <v>2500</v>
      </c>
      <c r="AH19" s="232">
        <f t="shared" si="10"/>
        <v>2500</v>
      </c>
      <c r="AI19" s="232">
        <f t="shared" si="10"/>
        <v>2500</v>
      </c>
      <c r="AJ19" s="232">
        <f t="shared" si="10"/>
        <v>2500</v>
      </c>
      <c r="AK19" s="232">
        <f t="shared" si="10"/>
        <v>2500</v>
      </c>
      <c r="AL19" s="232">
        <f t="shared" si="10"/>
        <v>2500</v>
      </c>
      <c r="AM19" s="232">
        <f t="shared" si="10"/>
        <v>2500</v>
      </c>
      <c r="AN19" s="232">
        <f t="shared" si="10"/>
        <v>2500</v>
      </c>
      <c r="AO19" s="232">
        <f t="shared" si="10"/>
        <v>2500</v>
      </c>
      <c r="AP19" s="232">
        <f t="shared" si="10"/>
        <v>2500</v>
      </c>
      <c r="AQ19" s="232">
        <f t="shared" si="10"/>
        <v>2500</v>
      </c>
      <c r="AR19" s="232">
        <f t="shared" si="10"/>
        <v>2500</v>
      </c>
      <c r="AS19" s="232">
        <f t="shared" si="10"/>
        <v>2500</v>
      </c>
      <c r="AT19" s="232">
        <f t="shared" si="10"/>
        <v>2500</v>
      </c>
      <c r="AU19" s="232">
        <f t="shared" si="10"/>
        <v>2500</v>
      </c>
      <c r="AV19" s="232">
        <f t="shared" si="10"/>
        <v>2500</v>
      </c>
      <c r="AW19" s="232">
        <f t="shared" si="10"/>
        <v>2500</v>
      </c>
      <c r="AX19" s="232">
        <f t="shared" si="10"/>
        <v>2500</v>
      </c>
      <c r="AY19" s="232">
        <f t="shared" si="10"/>
        <v>2500</v>
      </c>
      <c r="AZ19" s="232">
        <f t="shared" si="10"/>
        <v>2500</v>
      </c>
      <c r="BA19" s="232">
        <f t="shared" si="10"/>
        <v>2500</v>
      </c>
      <c r="BB19" s="232">
        <f t="shared" si="10"/>
        <v>2500</v>
      </c>
      <c r="BC19" s="232">
        <f t="shared" si="10"/>
        <v>2500</v>
      </c>
      <c r="BD19" s="232">
        <f t="shared" si="10"/>
        <v>2500</v>
      </c>
      <c r="BE19" s="232">
        <f t="shared" si="10"/>
        <v>2500</v>
      </c>
    </row>
    <row r="20" spans="2:57" ht="14.4">
      <c r="B20" s="173"/>
      <c r="C20" s="203" t="s">
        <v>249</v>
      </c>
      <c r="D20" s="203" t="s">
        <v>255</v>
      </c>
      <c r="E20" s="173"/>
      <c r="F20" s="207"/>
      <c r="G20" s="207">
        <v>2500</v>
      </c>
      <c r="I20" s="174">
        <f t="shared" ref="I20:I21" si="11">G20*12</f>
        <v>30000</v>
      </c>
      <c r="J20" s="169"/>
      <c r="K20" s="211" t="s">
        <v>254</v>
      </c>
      <c r="L20" s="212"/>
      <c r="M20" s="207">
        <f t="shared" ref="M20:M21" si="12">SUM(R20:U20)</f>
        <v>0</v>
      </c>
      <c r="N20" s="207">
        <f t="shared" ref="N20:N21" si="13">SUM(V20:AG20)</f>
        <v>10000</v>
      </c>
      <c r="O20" s="207">
        <f t="shared" ref="O20:O21" si="14">SUM(AH20:AS20)</f>
        <v>30000</v>
      </c>
      <c r="P20" s="207">
        <f t="shared" ref="P20:P21" si="15">SUM(AT20:BE20)</f>
        <v>30000</v>
      </c>
      <c r="R20" s="230"/>
      <c r="S20" s="230"/>
      <c r="T20" s="230"/>
      <c r="U20" s="230"/>
      <c r="V20" s="232"/>
      <c r="W20" s="232"/>
      <c r="X20" s="232"/>
      <c r="Y20" s="232"/>
      <c r="Z20" s="232"/>
      <c r="AA20" s="232"/>
      <c r="AB20" s="232"/>
      <c r="AC20" s="232"/>
      <c r="AD20" s="232">
        <f t="shared" ref="AD20:AG20" si="16">$G$20</f>
        <v>2500</v>
      </c>
      <c r="AE20" s="232">
        <f t="shared" si="16"/>
        <v>2500</v>
      </c>
      <c r="AF20" s="232">
        <f t="shared" si="16"/>
        <v>2500</v>
      </c>
      <c r="AG20" s="232">
        <f t="shared" si="16"/>
        <v>2500</v>
      </c>
      <c r="AH20" s="232">
        <f t="shared" ref="AH20:BE20" si="17">$G$20</f>
        <v>2500</v>
      </c>
      <c r="AI20" s="232">
        <f t="shared" si="17"/>
        <v>2500</v>
      </c>
      <c r="AJ20" s="232">
        <f t="shared" si="17"/>
        <v>2500</v>
      </c>
      <c r="AK20" s="232">
        <f t="shared" si="17"/>
        <v>2500</v>
      </c>
      <c r="AL20" s="232">
        <f t="shared" si="17"/>
        <v>2500</v>
      </c>
      <c r="AM20" s="232">
        <f t="shared" si="17"/>
        <v>2500</v>
      </c>
      <c r="AN20" s="232">
        <f t="shared" si="17"/>
        <v>2500</v>
      </c>
      <c r="AO20" s="232">
        <f t="shared" si="17"/>
        <v>2500</v>
      </c>
      <c r="AP20" s="232">
        <f t="shared" si="17"/>
        <v>2500</v>
      </c>
      <c r="AQ20" s="232">
        <f t="shared" si="17"/>
        <v>2500</v>
      </c>
      <c r="AR20" s="232">
        <f t="shared" si="17"/>
        <v>2500</v>
      </c>
      <c r="AS20" s="232">
        <f t="shared" si="17"/>
        <v>2500</v>
      </c>
      <c r="AT20" s="232">
        <f t="shared" si="17"/>
        <v>2500</v>
      </c>
      <c r="AU20" s="232">
        <f t="shared" si="17"/>
        <v>2500</v>
      </c>
      <c r="AV20" s="232">
        <f t="shared" si="17"/>
        <v>2500</v>
      </c>
      <c r="AW20" s="232">
        <f t="shared" si="17"/>
        <v>2500</v>
      </c>
      <c r="AX20" s="232">
        <f t="shared" si="17"/>
        <v>2500</v>
      </c>
      <c r="AY20" s="232">
        <f t="shared" si="17"/>
        <v>2500</v>
      </c>
      <c r="AZ20" s="232">
        <f t="shared" si="17"/>
        <v>2500</v>
      </c>
      <c r="BA20" s="232">
        <f t="shared" si="17"/>
        <v>2500</v>
      </c>
      <c r="BB20" s="232">
        <f t="shared" si="17"/>
        <v>2500</v>
      </c>
      <c r="BC20" s="232">
        <f t="shared" si="17"/>
        <v>2500</v>
      </c>
      <c r="BD20" s="232">
        <f t="shared" si="17"/>
        <v>2500</v>
      </c>
      <c r="BE20" s="232">
        <f t="shared" si="17"/>
        <v>2500</v>
      </c>
    </row>
    <row r="21" spans="2:57" ht="14.4">
      <c r="B21" s="173"/>
      <c r="C21" s="203" t="s">
        <v>251</v>
      </c>
      <c r="D21" s="173" t="s">
        <v>255</v>
      </c>
      <c r="E21" s="173"/>
      <c r="F21" s="207"/>
      <c r="G21" s="207">
        <v>2500</v>
      </c>
      <c r="I21" s="174">
        <f t="shared" si="11"/>
        <v>30000</v>
      </c>
      <c r="J21" s="169"/>
      <c r="K21" s="211" t="s">
        <v>254</v>
      </c>
      <c r="L21" s="212"/>
      <c r="M21" s="207">
        <f t="shared" si="12"/>
        <v>0</v>
      </c>
      <c r="N21" s="207">
        <f t="shared" si="13"/>
        <v>10000</v>
      </c>
      <c r="O21" s="207">
        <f t="shared" si="14"/>
        <v>30000</v>
      </c>
      <c r="P21" s="207">
        <f t="shared" si="15"/>
        <v>30000</v>
      </c>
      <c r="R21" s="230"/>
      <c r="S21" s="230"/>
      <c r="T21" s="230"/>
      <c r="U21" s="230"/>
      <c r="V21" s="230"/>
      <c r="W21" s="230"/>
      <c r="X21" s="230"/>
      <c r="Y21" s="230"/>
      <c r="Z21" s="230"/>
      <c r="AA21" s="230"/>
      <c r="AB21" s="230"/>
      <c r="AC21" s="230"/>
      <c r="AD21" s="232">
        <f t="shared" ref="AD21:AG21" si="18">$G$21</f>
        <v>2500</v>
      </c>
      <c r="AE21" s="232">
        <f t="shared" si="18"/>
        <v>2500</v>
      </c>
      <c r="AF21" s="232">
        <f t="shared" si="18"/>
        <v>2500</v>
      </c>
      <c r="AG21" s="232">
        <f t="shared" si="18"/>
        <v>2500</v>
      </c>
      <c r="AH21" s="232">
        <f t="shared" ref="AH21:BE21" si="19">$G$21</f>
        <v>2500</v>
      </c>
      <c r="AI21" s="232">
        <f t="shared" si="19"/>
        <v>2500</v>
      </c>
      <c r="AJ21" s="232">
        <f t="shared" si="19"/>
        <v>2500</v>
      </c>
      <c r="AK21" s="232">
        <f t="shared" si="19"/>
        <v>2500</v>
      </c>
      <c r="AL21" s="232">
        <f t="shared" si="19"/>
        <v>2500</v>
      </c>
      <c r="AM21" s="232">
        <f t="shared" si="19"/>
        <v>2500</v>
      </c>
      <c r="AN21" s="232">
        <f t="shared" si="19"/>
        <v>2500</v>
      </c>
      <c r="AO21" s="232">
        <f t="shared" si="19"/>
        <v>2500</v>
      </c>
      <c r="AP21" s="232">
        <f t="shared" si="19"/>
        <v>2500</v>
      </c>
      <c r="AQ21" s="232">
        <f t="shared" si="19"/>
        <v>2500</v>
      </c>
      <c r="AR21" s="232">
        <f t="shared" si="19"/>
        <v>2500</v>
      </c>
      <c r="AS21" s="232">
        <f t="shared" si="19"/>
        <v>2500</v>
      </c>
      <c r="AT21" s="232">
        <f t="shared" si="19"/>
        <v>2500</v>
      </c>
      <c r="AU21" s="232">
        <f t="shared" si="19"/>
        <v>2500</v>
      </c>
      <c r="AV21" s="232">
        <f t="shared" si="19"/>
        <v>2500</v>
      </c>
      <c r="AW21" s="232">
        <f t="shared" si="19"/>
        <v>2500</v>
      </c>
      <c r="AX21" s="232">
        <f t="shared" si="19"/>
        <v>2500</v>
      </c>
      <c r="AY21" s="232">
        <f t="shared" si="19"/>
        <v>2500</v>
      </c>
      <c r="AZ21" s="232">
        <f t="shared" si="19"/>
        <v>2500</v>
      </c>
      <c r="BA21" s="232">
        <f t="shared" si="19"/>
        <v>2500</v>
      </c>
      <c r="BB21" s="232">
        <f t="shared" si="19"/>
        <v>2500</v>
      </c>
      <c r="BC21" s="232">
        <f t="shared" si="19"/>
        <v>2500</v>
      </c>
      <c r="BD21" s="232">
        <f t="shared" si="19"/>
        <v>2500</v>
      </c>
      <c r="BE21" s="232">
        <f t="shared" si="19"/>
        <v>2500</v>
      </c>
    </row>
    <row r="22" spans="2:57" ht="14.4" thickBot="1"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</row>
    <row r="23" spans="2:57" ht="15" thickBot="1">
      <c r="B23" s="175" t="s">
        <v>86</v>
      </c>
      <c r="C23" s="176"/>
      <c r="D23" s="176"/>
      <c r="E23" s="176"/>
      <c r="F23" s="177"/>
      <c r="G23" s="208">
        <f>SUM(G19:G21)</f>
        <v>7500</v>
      </c>
      <c r="I23" s="209">
        <f>SUM(I19:I21)</f>
        <v>90000</v>
      </c>
      <c r="J23" s="170"/>
      <c r="M23" s="209">
        <f t="shared" ref="M23:P23" si="20">SUM(M19:M21)</f>
        <v>0</v>
      </c>
      <c r="N23" s="209">
        <f t="shared" si="20"/>
        <v>30000</v>
      </c>
      <c r="O23" s="209">
        <f t="shared" si="20"/>
        <v>90000</v>
      </c>
      <c r="P23" s="209">
        <f t="shared" si="20"/>
        <v>90000</v>
      </c>
      <c r="R23" s="238">
        <f t="shared" ref="R23:AS23" si="21">SUM(R19:R21)</f>
        <v>0</v>
      </c>
      <c r="S23" s="238">
        <f t="shared" si="21"/>
        <v>0</v>
      </c>
      <c r="T23" s="238">
        <f t="shared" si="21"/>
        <v>0</v>
      </c>
      <c r="U23" s="238">
        <f t="shared" si="21"/>
        <v>0</v>
      </c>
      <c r="V23" s="238">
        <f t="shared" si="21"/>
        <v>0</v>
      </c>
      <c r="W23" s="238">
        <f t="shared" si="21"/>
        <v>0</v>
      </c>
      <c r="X23" s="238">
        <f t="shared" si="21"/>
        <v>0</v>
      </c>
      <c r="Y23" s="238">
        <f t="shared" si="21"/>
        <v>0</v>
      </c>
      <c r="Z23" s="238">
        <f t="shared" si="21"/>
        <v>0</v>
      </c>
      <c r="AA23" s="238">
        <f t="shared" si="21"/>
        <v>0</v>
      </c>
      <c r="AB23" s="238">
        <f t="shared" si="21"/>
        <v>0</v>
      </c>
      <c r="AC23" s="238">
        <f t="shared" si="21"/>
        <v>0</v>
      </c>
      <c r="AD23" s="238">
        <f t="shared" si="21"/>
        <v>7500</v>
      </c>
      <c r="AE23" s="238">
        <f t="shared" si="21"/>
        <v>7500</v>
      </c>
      <c r="AF23" s="238">
        <f t="shared" si="21"/>
        <v>7500</v>
      </c>
      <c r="AG23" s="238">
        <f t="shared" si="21"/>
        <v>7500</v>
      </c>
      <c r="AH23" s="238">
        <f t="shared" si="21"/>
        <v>7500</v>
      </c>
      <c r="AI23" s="238">
        <f t="shared" si="21"/>
        <v>7500</v>
      </c>
      <c r="AJ23" s="238">
        <f t="shared" si="21"/>
        <v>7500</v>
      </c>
      <c r="AK23" s="238">
        <f t="shared" si="21"/>
        <v>7500</v>
      </c>
      <c r="AL23" s="238">
        <f t="shared" si="21"/>
        <v>7500</v>
      </c>
      <c r="AM23" s="238">
        <f t="shared" si="21"/>
        <v>7500</v>
      </c>
      <c r="AN23" s="238">
        <f t="shared" si="21"/>
        <v>7500</v>
      </c>
      <c r="AO23" s="238">
        <f t="shared" si="21"/>
        <v>7500</v>
      </c>
      <c r="AP23" s="238">
        <f t="shared" si="21"/>
        <v>7500</v>
      </c>
      <c r="AQ23" s="238">
        <f t="shared" si="21"/>
        <v>7500</v>
      </c>
      <c r="AR23" s="238">
        <f t="shared" si="21"/>
        <v>7500</v>
      </c>
      <c r="AS23" s="238">
        <f t="shared" si="21"/>
        <v>7500</v>
      </c>
      <c r="AT23" s="238">
        <f t="shared" ref="AT23:BE23" si="22">SUM(AT19:AT21)</f>
        <v>7500</v>
      </c>
      <c r="AU23" s="238">
        <f t="shared" si="22"/>
        <v>7500</v>
      </c>
      <c r="AV23" s="238">
        <f t="shared" si="22"/>
        <v>7500</v>
      </c>
      <c r="AW23" s="238">
        <f t="shared" si="22"/>
        <v>7500</v>
      </c>
      <c r="AX23" s="238">
        <f t="shared" si="22"/>
        <v>7500</v>
      </c>
      <c r="AY23" s="238">
        <f t="shared" si="22"/>
        <v>7500</v>
      </c>
      <c r="AZ23" s="238">
        <f t="shared" si="22"/>
        <v>7500</v>
      </c>
      <c r="BA23" s="238">
        <f t="shared" si="22"/>
        <v>7500</v>
      </c>
      <c r="BB23" s="238">
        <f t="shared" si="22"/>
        <v>7500</v>
      </c>
      <c r="BC23" s="238">
        <f t="shared" si="22"/>
        <v>7500</v>
      </c>
      <c r="BD23" s="238">
        <f t="shared" si="22"/>
        <v>7500</v>
      </c>
      <c r="BE23" s="238">
        <f t="shared" si="22"/>
        <v>7500</v>
      </c>
    </row>
    <row r="25" spans="2:57" ht="14.4">
      <c r="B25" s="171" t="s">
        <v>217</v>
      </c>
      <c r="C25" s="172"/>
      <c r="D25" s="172"/>
      <c r="E25" s="172"/>
      <c r="F25" s="172"/>
      <c r="G25" s="172"/>
    </row>
    <row r="27" spans="2:57" ht="14.4">
      <c r="B27" s="199" t="s">
        <v>222</v>
      </c>
      <c r="C27" s="199" t="s">
        <v>223</v>
      </c>
      <c r="D27" s="199" t="s">
        <v>242</v>
      </c>
      <c r="E27" s="179" t="s">
        <v>196</v>
      </c>
      <c r="F27" s="179" t="s">
        <v>163</v>
      </c>
      <c r="G27" s="179" t="s">
        <v>195</v>
      </c>
      <c r="M27" s="179" t="s">
        <v>175</v>
      </c>
      <c r="N27" s="179" t="s">
        <v>176</v>
      </c>
      <c r="O27" s="179" t="s">
        <v>177</v>
      </c>
      <c r="P27" s="179" t="s">
        <v>396</v>
      </c>
      <c r="R27" s="236">
        <v>45901</v>
      </c>
      <c r="S27" s="236">
        <v>45931</v>
      </c>
      <c r="T27" s="236">
        <v>45962</v>
      </c>
      <c r="U27" s="236">
        <v>45992</v>
      </c>
      <c r="V27" s="236">
        <v>46023</v>
      </c>
      <c r="W27" s="236">
        <v>46054</v>
      </c>
      <c r="X27" s="236">
        <v>46082</v>
      </c>
      <c r="Y27" s="236">
        <v>46113</v>
      </c>
      <c r="Z27" s="236">
        <v>46143</v>
      </c>
      <c r="AA27" s="236">
        <v>46174</v>
      </c>
      <c r="AB27" s="236">
        <v>46204</v>
      </c>
      <c r="AC27" s="236">
        <v>46235</v>
      </c>
      <c r="AD27" s="236">
        <v>46266</v>
      </c>
      <c r="AE27" s="236">
        <v>46296</v>
      </c>
      <c r="AF27" s="236">
        <v>46327</v>
      </c>
      <c r="AG27" s="236">
        <v>46357</v>
      </c>
      <c r="AH27" s="236">
        <v>46388</v>
      </c>
      <c r="AI27" s="236">
        <v>46419</v>
      </c>
      <c r="AJ27" s="236">
        <v>46447</v>
      </c>
      <c r="AK27" s="236">
        <v>46478</v>
      </c>
      <c r="AL27" s="236">
        <v>46508</v>
      </c>
      <c r="AM27" s="236">
        <v>46539</v>
      </c>
      <c r="AN27" s="236">
        <v>46569</v>
      </c>
      <c r="AO27" s="236">
        <v>46600</v>
      </c>
      <c r="AP27" s="236">
        <v>46631</v>
      </c>
      <c r="AQ27" s="236">
        <v>46661</v>
      </c>
      <c r="AR27" s="236">
        <v>46692</v>
      </c>
      <c r="AS27" s="236">
        <v>46722</v>
      </c>
      <c r="AT27" s="236">
        <v>46753</v>
      </c>
      <c r="AU27" s="236">
        <v>46784</v>
      </c>
      <c r="AV27" s="236">
        <v>46813</v>
      </c>
      <c r="AW27" s="236">
        <v>46844</v>
      </c>
      <c r="AX27" s="236">
        <v>46874</v>
      </c>
      <c r="AY27" s="236">
        <v>46905</v>
      </c>
      <c r="AZ27" s="236">
        <v>46935</v>
      </c>
      <c r="BA27" s="236">
        <v>46966</v>
      </c>
      <c r="BB27" s="236">
        <v>46997</v>
      </c>
      <c r="BC27" s="236">
        <v>47027</v>
      </c>
      <c r="BD27" s="236">
        <v>47058</v>
      </c>
      <c r="BE27" s="236">
        <v>47088</v>
      </c>
    </row>
    <row r="28" spans="2:57" ht="14.4">
      <c r="B28" s="173"/>
      <c r="C28" s="203" t="s">
        <v>252</v>
      </c>
      <c r="D28" s="200" t="s">
        <v>256</v>
      </c>
      <c r="E28" s="173">
        <v>4</v>
      </c>
      <c r="F28" s="174">
        <v>2000</v>
      </c>
      <c r="G28" s="174">
        <f>E28*F28</f>
        <v>8000</v>
      </c>
      <c r="M28" s="207"/>
      <c r="N28" s="207">
        <f>G28</f>
        <v>8000</v>
      </c>
      <c r="O28" s="207"/>
      <c r="P28" s="207"/>
      <c r="R28" s="230"/>
      <c r="S28" s="230"/>
      <c r="T28" s="230"/>
      <c r="U28" s="230"/>
      <c r="V28" s="232"/>
      <c r="W28" s="232"/>
      <c r="X28" s="232"/>
      <c r="Y28" s="232"/>
      <c r="Z28" s="232"/>
      <c r="AA28" s="232"/>
      <c r="AB28" s="232"/>
      <c r="AC28" s="232"/>
      <c r="AD28" s="232">
        <f>N28</f>
        <v>8000</v>
      </c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</row>
    <row r="29" spans="2:57" ht="14.4">
      <c r="B29" s="173"/>
      <c r="C29" s="203" t="s">
        <v>249</v>
      </c>
      <c r="D29" s="200" t="s">
        <v>256</v>
      </c>
      <c r="E29" s="173">
        <v>6</v>
      </c>
      <c r="F29" s="174">
        <v>2000</v>
      </c>
      <c r="G29" s="174">
        <f t="shared" ref="G29:G30" si="23">E29*F29</f>
        <v>12000</v>
      </c>
      <c r="M29" s="207"/>
      <c r="N29" s="207">
        <f>G29</f>
        <v>12000</v>
      </c>
      <c r="O29" s="207"/>
      <c r="P29" s="207"/>
      <c r="R29" s="230"/>
      <c r="S29" s="230"/>
      <c r="T29" s="230"/>
      <c r="U29" s="230"/>
      <c r="V29" s="232"/>
      <c r="W29" s="232"/>
      <c r="X29" s="232"/>
      <c r="Y29" s="232"/>
      <c r="Z29" s="232"/>
      <c r="AA29" s="232"/>
      <c r="AB29" s="232"/>
      <c r="AC29" s="232"/>
      <c r="AD29" s="232">
        <f t="shared" ref="AD29:AD30" si="24">N29</f>
        <v>12000</v>
      </c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</row>
    <row r="30" spans="2:57" ht="14.4">
      <c r="B30" s="200"/>
      <c r="C30" s="203" t="s">
        <v>251</v>
      </c>
      <c r="D30" s="200" t="s">
        <v>256</v>
      </c>
      <c r="E30" s="173">
        <v>6</v>
      </c>
      <c r="F30" s="174">
        <v>2000</v>
      </c>
      <c r="G30" s="174">
        <f t="shared" si="23"/>
        <v>12000</v>
      </c>
      <c r="M30" s="207"/>
      <c r="N30" s="207">
        <f>G30</f>
        <v>12000</v>
      </c>
      <c r="O30" s="207"/>
      <c r="P30" s="207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2">
        <f t="shared" si="24"/>
        <v>12000</v>
      </c>
      <c r="AE30" s="230"/>
      <c r="AF30" s="230"/>
      <c r="AG30" s="230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</row>
    <row r="31" spans="2:57" ht="14.4" thickBot="1">
      <c r="I31" s="210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</row>
    <row r="32" spans="2:57" ht="15" thickBot="1">
      <c r="B32" s="175" t="s">
        <v>86</v>
      </c>
      <c r="C32" s="176"/>
      <c r="D32" s="176"/>
      <c r="E32" s="176"/>
      <c r="F32" s="177"/>
      <c r="G32" s="208">
        <f>SUM(G28:G30)</f>
        <v>32000</v>
      </c>
      <c r="M32" s="209">
        <f t="shared" ref="M32:P32" si="25">SUM(M28:M30)</f>
        <v>0</v>
      </c>
      <c r="N32" s="209">
        <f t="shared" si="25"/>
        <v>32000</v>
      </c>
      <c r="O32" s="209">
        <f t="shared" si="25"/>
        <v>0</v>
      </c>
      <c r="P32" s="209">
        <f t="shared" si="25"/>
        <v>0</v>
      </c>
      <c r="R32" s="209">
        <f t="shared" ref="R32:AS32" si="26">SUM(R28:R30)</f>
        <v>0</v>
      </c>
      <c r="S32" s="209">
        <f t="shared" si="26"/>
        <v>0</v>
      </c>
      <c r="T32" s="209">
        <f t="shared" si="26"/>
        <v>0</v>
      </c>
      <c r="U32" s="209">
        <f t="shared" si="26"/>
        <v>0</v>
      </c>
      <c r="V32" s="209">
        <f t="shared" si="26"/>
        <v>0</v>
      </c>
      <c r="W32" s="209">
        <f t="shared" si="26"/>
        <v>0</v>
      </c>
      <c r="X32" s="209">
        <f t="shared" si="26"/>
        <v>0</v>
      </c>
      <c r="Y32" s="209">
        <f t="shared" si="26"/>
        <v>0</v>
      </c>
      <c r="Z32" s="209">
        <f t="shared" si="26"/>
        <v>0</v>
      </c>
      <c r="AA32" s="209">
        <f t="shared" si="26"/>
        <v>0</v>
      </c>
      <c r="AB32" s="209">
        <f t="shared" si="26"/>
        <v>0</v>
      </c>
      <c r="AC32" s="209">
        <f t="shared" si="26"/>
        <v>0</v>
      </c>
      <c r="AD32" s="209">
        <f t="shared" si="26"/>
        <v>32000</v>
      </c>
      <c r="AE32" s="209">
        <f t="shared" si="26"/>
        <v>0</v>
      </c>
      <c r="AF32" s="209">
        <f t="shared" si="26"/>
        <v>0</v>
      </c>
      <c r="AG32" s="209">
        <f t="shared" si="26"/>
        <v>0</v>
      </c>
      <c r="AH32" s="209">
        <f t="shared" si="26"/>
        <v>0</v>
      </c>
      <c r="AI32" s="209">
        <f t="shared" si="26"/>
        <v>0</v>
      </c>
      <c r="AJ32" s="209">
        <f t="shared" si="26"/>
        <v>0</v>
      </c>
      <c r="AK32" s="209">
        <f t="shared" si="26"/>
        <v>0</v>
      </c>
      <c r="AL32" s="209">
        <f t="shared" si="26"/>
        <v>0</v>
      </c>
      <c r="AM32" s="209">
        <f t="shared" si="26"/>
        <v>0</v>
      </c>
      <c r="AN32" s="209">
        <f t="shared" si="26"/>
        <v>0</v>
      </c>
      <c r="AO32" s="209">
        <f t="shared" si="26"/>
        <v>0</v>
      </c>
      <c r="AP32" s="209">
        <f t="shared" si="26"/>
        <v>0</v>
      </c>
      <c r="AQ32" s="209">
        <f t="shared" si="26"/>
        <v>0</v>
      </c>
      <c r="AR32" s="209">
        <f t="shared" si="26"/>
        <v>0</v>
      </c>
      <c r="AS32" s="209">
        <f t="shared" si="26"/>
        <v>0</v>
      </c>
      <c r="AT32" s="209">
        <f t="shared" ref="AT32:BE32" si="27">SUM(AT28:AT30)</f>
        <v>0</v>
      </c>
      <c r="AU32" s="209">
        <f t="shared" si="27"/>
        <v>0</v>
      </c>
      <c r="AV32" s="209">
        <f t="shared" si="27"/>
        <v>0</v>
      </c>
      <c r="AW32" s="209">
        <f t="shared" si="27"/>
        <v>0</v>
      </c>
      <c r="AX32" s="209">
        <f t="shared" si="27"/>
        <v>0</v>
      </c>
      <c r="AY32" s="209">
        <f t="shared" si="27"/>
        <v>0</v>
      </c>
      <c r="AZ32" s="209">
        <f t="shared" si="27"/>
        <v>0</v>
      </c>
      <c r="BA32" s="209">
        <f t="shared" si="27"/>
        <v>0</v>
      </c>
      <c r="BB32" s="209">
        <f t="shared" si="27"/>
        <v>0</v>
      </c>
      <c r="BC32" s="209">
        <f t="shared" si="27"/>
        <v>0</v>
      </c>
      <c r="BD32" s="209">
        <f t="shared" si="27"/>
        <v>0</v>
      </c>
      <c r="BE32" s="209">
        <f t="shared" si="27"/>
        <v>0</v>
      </c>
    </row>
    <row r="34" spans="11:57" ht="14.4" thickBot="1"/>
    <row r="35" spans="11:57" ht="14.4" thickBot="1">
      <c r="K35" s="221" t="s">
        <v>218</v>
      </c>
      <c r="L35" s="222"/>
      <c r="M35" s="209">
        <f>M14-M23-M32</f>
        <v>0</v>
      </c>
      <c r="N35" s="209">
        <f t="shared" ref="N35:P35" si="28">N14-N23-N32</f>
        <v>-33200</v>
      </c>
      <c r="O35" s="209">
        <f t="shared" si="28"/>
        <v>-3600</v>
      </c>
      <c r="P35" s="209">
        <f t="shared" si="28"/>
        <v>-3600</v>
      </c>
      <c r="R35" s="209">
        <f t="shared" ref="R35:AS35" si="29">R14-R23-R32</f>
        <v>0</v>
      </c>
      <c r="S35" s="209">
        <f t="shared" si="29"/>
        <v>0</v>
      </c>
      <c r="T35" s="209">
        <f t="shared" si="29"/>
        <v>0</v>
      </c>
      <c r="U35" s="209">
        <f t="shared" si="29"/>
        <v>0</v>
      </c>
      <c r="V35" s="209">
        <f t="shared" si="29"/>
        <v>0</v>
      </c>
      <c r="W35" s="209">
        <f t="shared" si="29"/>
        <v>0</v>
      </c>
      <c r="X35" s="209">
        <f t="shared" si="29"/>
        <v>0</v>
      </c>
      <c r="Y35" s="209">
        <f t="shared" si="29"/>
        <v>0</v>
      </c>
      <c r="Z35" s="209">
        <f t="shared" si="29"/>
        <v>0</v>
      </c>
      <c r="AA35" s="209">
        <f t="shared" si="29"/>
        <v>0</v>
      </c>
      <c r="AB35" s="209">
        <f t="shared" si="29"/>
        <v>0</v>
      </c>
      <c r="AC35" s="209">
        <f t="shared" si="29"/>
        <v>0</v>
      </c>
      <c r="AD35" s="209">
        <f t="shared" si="29"/>
        <v>-32300</v>
      </c>
      <c r="AE35" s="209">
        <f t="shared" si="29"/>
        <v>-300</v>
      </c>
      <c r="AF35" s="209">
        <f t="shared" si="29"/>
        <v>-300</v>
      </c>
      <c r="AG35" s="209">
        <f t="shared" si="29"/>
        <v>-300</v>
      </c>
      <c r="AH35" s="209">
        <f t="shared" si="29"/>
        <v>-300</v>
      </c>
      <c r="AI35" s="209">
        <f t="shared" si="29"/>
        <v>-300</v>
      </c>
      <c r="AJ35" s="209">
        <f t="shared" si="29"/>
        <v>-300</v>
      </c>
      <c r="AK35" s="209">
        <f t="shared" si="29"/>
        <v>-300</v>
      </c>
      <c r="AL35" s="209">
        <f t="shared" si="29"/>
        <v>-300</v>
      </c>
      <c r="AM35" s="209">
        <f t="shared" si="29"/>
        <v>-300</v>
      </c>
      <c r="AN35" s="209">
        <f t="shared" si="29"/>
        <v>-300</v>
      </c>
      <c r="AO35" s="209">
        <f t="shared" si="29"/>
        <v>-300</v>
      </c>
      <c r="AP35" s="209">
        <f t="shared" si="29"/>
        <v>-300</v>
      </c>
      <c r="AQ35" s="209">
        <f t="shared" si="29"/>
        <v>-300</v>
      </c>
      <c r="AR35" s="209">
        <f t="shared" si="29"/>
        <v>-300</v>
      </c>
      <c r="AS35" s="209">
        <f t="shared" si="29"/>
        <v>-300</v>
      </c>
      <c r="AT35" s="209">
        <f t="shared" ref="AT35:BE35" si="30">AT14-AT23-AT32</f>
        <v>-300</v>
      </c>
      <c r="AU35" s="209">
        <f t="shared" si="30"/>
        <v>-300</v>
      </c>
      <c r="AV35" s="209">
        <f t="shared" si="30"/>
        <v>-300</v>
      </c>
      <c r="AW35" s="209">
        <f t="shared" si="30"/>
        <v>-300</v>
      </c>
      <c r="AX35" s="209">
        <f t="shared" si="30"/>
        <v>-300</v>
      </c>
      <c r="AY35" s="209">
        <f t="shared" si="30"/>
        <v>-300</v>
      </c>
      <c r="AZ35" s="209">
        <f t="shared" si="30"/>
        <v>-300</v>
      </c>
      <c r="BA35" s="209">
        <f t="shared" si="30"/>
        <v>-300</v>
      </c>
      <c r="BB35" s="209">
        <f t="shared" si="30"/>
        <v>-300</v>
      </c>
      <c r="BC35" s="209">
        <f t="shared" si="30"/>
        <v>-300</v>
      </c>
      <c r="BD35" s="209">
        <f t="shared" si="30"/>
        <v>-300</v>
      </c>
      <c r="BE35" s="209">
        <f t="shared" si="30"/>
        <v>-300</v>
      </c>
    </row>
  </sheetData>
  <conditionalFormatting sqref="F9:G12">
    <cfRule type="cellIs" dxfId="73" priority="27" operator="equal">
      <formula>0</formula>
    </cfRule>
  </conditionalFormatting>
  <conditionalFormatting sqref="F19:G21">
    <cfRule type="cellIs" dxfId="72" priority="26" operator="equal">
      <formula>0</formula>
    </cfRule>
  </conditionalFormatting>
  <conditionalFormatting sqref="F28:G30">
    <cfRule type="cellIs" dxfId="71" priority="25" operator="equal">
      <formula>0</formula>
    </cfRule>
  </conditionalFormatting>
  <conditionalFormatting sqref="G14">
    <cfRule type="cellIs" dxfId="70" priority="24" operator="equal">
      <formula>0</formula>
    </cfRule>
  </conditionalFormatting>
  <conditionalFormatting sqref="G23">
    <cfRule type="cellIs" dxfId="69" priority="23" operator="equal">
      <formula>0</formula>
    </cfRule>
  </conditionalFormatting>
  <conditionalFormatting sqref="G32">
    <cfRule type="cellIs" dxfId="68" priority="22" operator="equal">
      <formula>0</formula>
    </cfRule>
  </conditionalFormatting>
  <conditionalFormatting sqref="I14">
    <cfRule type="cellIs" dxfId="67" priority="20" operator="equal">
      <formula>0</formula>
    </cfRule>
  </conditionalFormatting>
  <conditionalFormatting sqref="I23">
    <cfRule type="cellIs" dxfId="66" priority="19" operator="equal">
      <formula>0</formula>
    </cfRule>
  </conditionalFormatting>
  <conditionalFormatting sqref="I31">
    <cfRule type="cellIs" dxfId="65" priority="21" operator="equal">
      <formula>0</formula>
    </cfRule>
  </conditionalFormatting>
  <conditionalFormatting sqref="M9:P12">
    <cfRule type="cellIs" dxfId="64" priority="1" operator="equal">
      <formula>0</formula>
    </cfRule>
  </conditionalFormatting>
  <conditionalFormatting sqref="M14:P14">
    <cfRule type="cellIs" dxfId="63" priority="16" operator="equal">
      <formula>0</formula>
    </cfRule>
  </conditionalFormatting>
  <conditionalFormatting sqref="M19:P21">
    <cfRule type="cellIs" dxfId="62" priority="3" operator="equal">
      <formula>0</formula>
    </cfRule>
  </conditionalFormatting>
  <conditionalFormatting sqref="M23:P23">
    <cfRule type="cellIs" dxfId="61" priority="15" operator="equal">
      <formula>0</formula>
    </cfRule>
  </conditionalFormatting>
  <conditionalFormatting sqref="M28:P30">
    <cfRule type="cellIs" dxfId="60" priority="14" operator="equal">
      <formula>0</formula>
    </cfRule>
  </conditionalFormatting>
  <conditionalFormatting sqref="M32:P32">
    <cfRule type="cellIs" dxfId="59" priority="13" operator="equal">
      <formula>0</formula>
    </cfRule>
  </conditionalFormatting>
  <conditionalFormatting sqref="M35:P35">
    <cfRule type="cellIs" dxfId="58" priority="10" operator="greaterThan">
      <formula>0</formula>
    </cfRule>
    <cfRule type="cellIs" dxfId="57" priority="11" operator="lessThan">
      <formula>0</formula>
    </cfRule>
    <cfRule type="cellIs" dxfId="56" priority="12" operator="equal">
      <formula>0</formula>
    </cfRule>
  </conditionalFormatting>
  <conditionalFormatting sqref="R14:BE14">
    <cfRule type="cellIs" dxfId="55" priority="9" operator="equal">
      <formula>0</formula>
    </cfRule>
  </conditionalFormatting>
  <conditionalFormatting sqref="R23:BE23">
    <cfRule type="cellIs" dxfId="54" priority="8" operator="equal">
      <formula>0</formula>
    </cfRule>
  </conditionalFormatting>
  <conditionalFormatting sqref="R32:BE32">
    <cfRule type="cellIs" dxfId="53" priority="7" operator="equal">
      <formula>0</formula>
    </cfRule>
  </conditionalFormatting>
  <conditionalFormatting sqref="R35:BE35">
    <cfRule type="cellIs" dxfId="52" priority="4" operator="lessThan">
      <formula>0</formula>
    </cfRule>
    <cfRule type="cellIs" dxfId="51" priority="5" operator="greaterThan">
      <formula>0</formula>
    </cfRule>
    <cfRule type="cellIs" dxfId="50" priority="6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79E1A-BE2C-6843-9C45-FB3A14F8642C}">
  <sheetPr>
    <tabColor theme="5" tint="0.39997558519241921"/>
  </sheetPr>
  <dimension ref="A2:BO35"/>
  <sheetViews>
    <sheetView zoomScale="80" zoomScaleNormal="80" workbookViewId="0">
      <selection activeCell="N49" sqref="N49"/>
    </sheetView>
  </sheetViews>
  <sheetFormatPr baseColWidth="10" defaultColWidth="11.44140625" defaultRowHeight="13.8"/>
  <cols>
    <col min="1" max="1" width="3" style="156" customWidth="1"/>
    <col min="2" max="2" width="13.21875" style="156" customWidth="1"/>
    <col min="3" max="3" width="24.5546875" style="156" customWidth="1"/>
    <col min="4" max="4" width="64" style="156" customWidth="1"/>
    <col min="5" max="5" width="23.44140625" style="156" customWidth="1"/>
    <col min="6" max="6" width="27.44140625" style="156" customWidth="1"/>
    <col min="7" max="7" width="28.44140625" style="156" customWidth="1"/>
    <col min="8" max="8" width="2.77734375" style="156" customWidth="1"/>
    <col min="9" max="9" width="17.77734375" style="182" customWidth="1"/>
    <col min="10" max="10" width="1.77734375" style="182" customWidth="1"/>
    <col min="11" max="11" width="14.44140625" style="182" customWidth="1"/>
    <col min="12" max="12" width="1.77734375" style="182" customWidth="1"/>
    <col min="13" max="13" width="10.5546875" style="182" customWidth="1"/>
    <col min="14" max="15" width="11" style="156"/>
    <col min="16" max="16" width="3" style="156" customWidth="1"/>
    <col min="17" max="17" width="0" style="156" hidden="1" customWidth="1"/>
    <col min="18" max="22" width="11" style="156"/>
    <col min="23" max="67" width="11.44140625" style="156"/>
  </cols>
  <sheetData>
    <row r="2" spans="1:44" ht="21">
      <c r="B2" s="197" t="s">
        <v>257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</row>
    <row r="3" spans="1:44" s="156" customFormat="1" ht="16.05" customHeight="1">
      <c r="B3" s="195"/>
      <c r="I3" s="182"/>
      <c r="J3" s="182"/>
      <c r="K3" s="182"/>
      <c r="L3" s="182"/>
      <c r="M3" s="182"/>
    </row>
    <row r="4" spans="1:44" s="156" customFormat="1" ht="14.4">
      <c r="B4" s="214" t="s">
        <v>258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</row>
    <row r="5" spans="1:44" ht="15" customHeight="1"/>
    <row r="6" spans="1:44" ht="14.4">
      <c r="B6" s="171" t="s">
        <v>220</v>
      </c>
      <c r="C6" s="172"/>
      <c r="D6" s="172"/>
      <c r="E6" s="172"/>
      <c r="F6" s="172"/>
      <c r="G6" s="172"/>
      <c r="I6" s="171" t="s">
        <v>221</v>
      </c>
      <c r="J6" s="206"/>
      <c r="K6" s="171"/>
      <c r="M6" s="171" t="s">
        <v>174</v>
      </c>
      <c r="N6" s="171"/>
      <c r="O6" s="171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</row>
    <row r="8" spans="1:44" ht="14.4">
      <c r="B8" s="178" t="s">
        <v>222</v>
      </c>
      <c r="C8" s="178" t="s">
        <v>223</v>
      </c>
      <c r="D8" s="201" t="s">
        <v>16</v>
      </c>
      <c r="E8" s="179" t="s">
        <v>196</v>
      </c>
      <c r="F8" s="179" t="s">
        <v>163</v>
      </c>
      <c r="G8" s="179" t="s">
        <v>195</v>
      </c>
      <c r="I8" s="179" t="s">
        <v>195</v>
      </c>
      <c r="J8" s="168"/>
      <c r="K8" s="179" t="s">
        <v>224</v>
      </c>
      <c r="L8" s="213"/>
      <c r="M8" s="179" t="s">
        <v>175</v>
      </c>
      <c r="N8" s="179" t="s">
        <v>176</v>
      </c>
      <c r="O8" s="179" t="s">
        <v>177</v>
      </c>
      <c r="Q8" s="236">
        <v>45901</v>
      </c>
      <c r="R8" s="236">
        <v>45931</v>
      </c>
      <c r="S8" s="236">
        <v>45962</v>
      </c>
      <c r="T8" s="236">
        <v>45992</v>
      </c>
      <c r="U8" s="236">
        <v>46023</v>
      </c>
      <c r="V8" s="236">
        <v>46054</v>
      </c>
      <c r="W8" s="236">
        <v>46082</v>
      </c>
      <c r="X8" s="236">
        <v>46113</v>
      </c>
      <c r="Y8" s="236">
        <v>46143</v>
      </c>
      <c r="Z8" s="236">
        <v>46174</v>
      </c>
      <c r="AA8" s="236">
        <v>46204</v>
      </c>
      <c r="AB8" s="236">
        <v>46235</v>
      </c>
      <c r="AC8" s="236">
        <v>46266</v>
      </c>
      <c r="AD8" s="236">
        <v>46296</v>
      </c>
      <c r="AE8" s="236">
        <v>46327</v>
      </c>
      <c r="AF8" s="236">
        <v>46357</v>
      </c>
      <c r="AG8" s="236">
        <v>46388</v>
      </c>
      <c r="AH8" s="236">
        <v>46419</v>
      </c>
      <c r="AI8" s="236">
        <v>46447</v>
      </c>
      <c r="AJ8" s="236">
        <v>46478</v>
      </c>
      <c r="AK8" s="236">
        <v>46508</v>
      </c>
      <c r="AL8" s="236">
        <v>46539</v>
      </c>
      <c r="AM8" s="236">
        <v>46569</v>
      </c>
      <c r="AN8" s="236">
        <v>46600</v>
      </c>
      <c r="AO8" s="236">
        <v>46631</v>
      </c>
      <c r="AP8" s="236">
        <v>46661</v>
      </c>
      <c r="AQ8" s="236">
        <v>46692</v>
      </c>
      <c r="AR8" s="236">
        <v>46722</v>
      </c>
    </row>
    <row r="9" spans="1:44" ht="14.4">
      <c r="B9" s="173"/>
      <c r="C9" s="173"/>
      <c r="D9" s="205"/>
      <c r="E9" s="173">
        <v>0</v>
      </c>
      <c r="F9" s="207">
        <v>0</v>
      </c>
      <c r="G9" s="207">
        <f>F9*E9</f>
        <v>0</v>
      </c>
      <c r="I9" s="174">
        <f>G9*12</f>
        <v>0</v>
      </c>
      <c r="J9" s="169"/>
      <c r="K9" s="157">
        <f>E9*12</f>
        <v>0</v>
      </c>
      <c r="M9" s="207">
        <v>0</v>
      </c>
      <c r="N9" s="207">
        <f>G9*12</f>
        <v>0</v>
      </c>
      <c r="O9" s="207">
        <f>I9</f>
        <v>0</v>
      </c>
      <c r="Q9" s="230"/>
      <c r="R9" s="230"/>
      <c r="S9" s="230"/>
      <c r="T9" s="230"/>
      <c r="U9" s="232"/>
      <c r="V9" s="232"/>
      <c r="W9" s="232"/>
      <c r="X9" s="232"/>
      <c r="Y9" s="232"/>
      <c r="Z9" s="232"/>
      <c r="AA9" s="232"/>
      <c r="AB9" s="23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</row>
    <row r="10" spans="1:44" ht="14.4">
      <c r="B10" s="173"/>
      <c r="C10" s="173"/>
      <c r="D10" s="205"/>
      <c r="E10" s="173">
        <v>0</v>
      </c>
      <c r="F10" s="207">
        <v>0</v>
      </c>
      <c r="G10" s="207"/>
      <c r="I10" s="174">
        <f>G10*12</f>
        <v>0</v>
      </c>
      <c r="J10" s="169"/>
      <c r="K10" s="157">
        <f>E10*12</f>
        <v>0</v>
      </c>
      <c r="M10" s="207">
        <v>0</v>
      </c>
      <c r="N10" s="207">
        <f>G10*12</f>
        <v>0</v>
      </c>
      <c r="O10" s="207">
        <f t="shared" ref="O10:O12" si="0">I10</f>
        <v>0</v>
      </c>
      <c r="Q10" s="230"/>
      <c r="R10" s="230"/>
      <c r="S10" s="230"/>
      <c r="T10" s="230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</row>
    <row r="11" spans="1:44" ht="14.4">
      <c r="B11" s="173"/>
      <c r="C11" s="173"/>
      <c r="D11" s="205"/>
      <c r="E11" s="173">
        <v>0</v>
      </c>
      <c r="F11" s="207">
        <v>0</v>
      </c>
      <c r="G11" s="207"/>
      <c r="I11" s="174">
        <f t="shared" ref="I11:I12" si="1">G11*12</f>
        <v>0</v>
      </c>
      <c r="J11" s="169"/>
      <c r="K11" s="157">
        <f t="shared" ref="K11:K12" si="2">E11*12</f>
        <v>0</v>
      </c>
      <c r="M11" s="207"/>
      <c r="N11" s="207"/>
      <c r="O11" s="207">
        <f t="shared" si="0"/>
        <v>0</v>
      </c>
      <c r="Q11" s="230"/>
      <c r="R11" s="230"/>
      <c r="S11" s="230"/>
      <c r="T11" s="230"/>
      <c r="U11" s="230"/>
      <c r="V11" s="230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3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</row>
    <row r="12" spans="1:44" ht="14.4">
      <c r="B12" s="173"/>
      <c r="C12" s="173"/>
      <c r="D12" s="205"/>
      <c r="E12" s="173"/>
      <c r="F12" s="207"/>
      <c r="G12" s="207"/>
      <c r="I12" s="174">
        <f t="shared" si="1"/>
        <v>0</v>
      </c>
      <c r="J12" s="169"/>
      <c r="K12" s="157">
        <f t="shared" si="2"/>
        <v>0</v>
      </c>
      <c r="M12" s="207"/>
      <c r="N12" s="207"/>
      <c r="O12" s="207">
        <f t="shared" si="0"/>
        <v>0</v>
      </c>
      <c r="Q12" s="230"/>
      <c r="R12" s="230"/>
      <c r="S12" s="230"/>
      <c r="T12" s="230"/>
      <c r="U12" s="230"/>
      <c r="V12" s="230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</row>
    <row r="13" spans="1:44" ht="15" thickBot="1">
      <c r="A13" s="167"/>
    </row>
    <row r="14" spans="1:44" ht="15" thickBot="1">
      <c r="B14" s="175" t="s">
        <v>86</v>
      </c>
      <c r="C14" s="176"/>
      <c r="D14" s="176"/>
      <c r="E14" s="176"/>
      <c r="F14" s="177"/>
      <c r="G14" s="208">
        <f>SUM(G9:G12)</f>
        <v>0</v>
      </c>
      <c r="I14" s="209">
        <f>SUM(I9:I12)</f>
        <v>0</v>
      </c>
      <c r="J14" s="170"/>
      <c r="M14" s="209">
        <f t="shared" ref="M14:O14" si="3">SUM(M9:M12)</f>
        <v>0</v>
      </c>
      <c r="N14" s="209">
        <f t="shared" si="3"/>
        <v>0</v>
      </c>
      <c r="O14" s="209">
        <f t="shared" si="3"/>
        <v>0</v>
      </c>
      <c r="Q14" s="209">
        <f t="shared" ref="Q14:AR14" si="4">SUM(Q9:Q12)</f>
        <v>0</v>
      </c>
      <c r="R14" s="209">
        <f t="shared" si="4"/>
        <v>0</v>
      </c>
      <c r="S14" s="209">
        <f t="shared" si="4"/>
        <v>0</v>
      </c>
      <c r="T14" s="209">
        <f t="shared" si="4"/>
        <v>0</v>
      </c>
      <c r="U14" s="209">
        <f t="shared" si="4"/>
        <v>0</v>
      </c>
      <c r="V14" s="209">
        <f t="shared" si="4"/>
        <v>0</v>
      </c>
      <c r="W14" s="209">
        <f t="shared" si="4"/>
        <v>0</v>
      </c>
      <c r="X14" s="209">
        <f t="shared" si="4"/>
        <v>0</v>
      </c>
      <c r="Y14" s="209">
        <f t="shared" si="4"/>
        <v>0</v>
      </c>
      <c r="Z14" s="209">
        <f t="shared" si="4"/>
        <v>0</v>
      </c>
      <c r="AA14" s="209">
        <f t="shared" si="4"/>
        <v>0</v>
      </c>
      <c r="AB14" s="209">
        <f t="shared" si="4"/>
        <v>0</v>
      </c>
      <c r="AC14" s="209">
        <f t="shared" si="4"/>
        <v>0</v>
      </c>
      <c r="AD14" s="209">
        <f t="shared" si="4"/>
        <v>0</v>
      </c>
      <c r="AE14" s="209">
        <f t="shared" si="4"/>
        <v>0</v>
      </c>
      <c r="AF14" s="209">
        <f t="shared" si="4"/>
        <v>0</v>
      </c>
      <c r="AG14" s="209">
        <f t="shared" si="4"/>
        <v>0</v>
      </c>
      <c r="AH14" s="209">
        <f t="shared" si="4"/>
        <v>0</v>
      </c>
      <c r="AI14" s="209">
        <f t="shared" si="4"/>
        <v>0</v>
      </c>
      <c r="AJ14" s="209">
        <f t="shared" si="4"/>
        <v>0</v>
      </c>
      <c r="AK14" s="209">
        <f t="shared" si="4"/>
        <v>0</v>
      </c>
      <c r="AL14" s="209">
        <f t="shared" si="4"/>
        <v>0</v>
      </c>
      <c r="AM14" s="209">
        <f t="shared" si="4"/>
        <v>0</v>
      </c>
      <c r="AN14" s="209">
        <f t="shared" si="4"/>
        <v>0</v>
      </c>
      <c r="AO14" s="209">
        <f t="shared" si="4"/>
        <v>0</v>
      </c>
      <c r="AP14" s="209">
        <f t="shared" si="4"/>
        <v>0</v>
      </c>
      <c r="AQ14" s="209">
        <f t="shared" si="4"/>
        <v>0</v>
      </c>
      <c r="AR14" s="209">
        <f t="shared" si="4"/>
        <v>0</v>
      </c>
    </row>
    <row r="16" spans="1:44" ht="14.4">
      <c r="B16" s="171" t="s">
        <v>232</v>
      </c>
      <c r="C16" s="172"/>
      <c r="D16" s="172"/>
      <c r="E16" s="172"/>
      <c r="F16" s="172"/>
      <c r="G16" s="172"/>
      <c r="I16" s="171" t="s">
        <v>221</v>
      </c>
      <c r="J16" s="206"/>
    </row>
    <row r="18" spans="2:44" ht="14.4">
      <c r="B18" s="178" t="s">
        <v>222</v>
      </c>
      <c r="C18" s="178" t="s">
        <v>223</v>
      </c>
      <c r="D18" s="201" t="s">
        <v>233</v>
      </c>
      <c r="E18" s="179" t="s">
        <v>234</v>
      </c>
      <c r="F18" s="179" t="s">
        <v>235</v>
      </c>
      <c r="G18" s="179" t="s">
        <v>205</v>
      </c>
      <c r="I18" s="178" t="s">
        <v>221</v>
      </c>
      <c r="J18" s="168"/>
      <c r="K18" s="179" t="s">
        <v>236</v>
      </c>
      <c r="L18" s="213"/>
      <c r="M18" s="179">
        <v>2025</v>
      </c>
      <c r="N18" s="179">
        <v>2026</v>
      </c>
      <c r="O18" s="179">
        <v>2027</v>
      </c>
      <c r="Q18" s="236">
        <v>45901</v>
      </c>
      <c r="R18" s="236">
        <v>45931</v>
      </c>
      <c r="S18" s="236">
        <v>45962</v>
      </c>
      <c r="T18" s="236">
        <v>45992</v>
      </c>
      <c r="U18" s="236">
        <v>46023</v>
      </c>
      <c r="V18" s="236">
        <v>46054</v>
      </c>
      <c r="W18" s="236">
        <v>46082</v>
      </c>
      <c r="X18" s="236">
        <v>46113</v>
      </c>
      <c r="Y18" s="236">
        <v>46143</v>
      </c>
      <c r="Z18" s="236">
        <v>46174</v>
      </c>
      <c r="AA18" s="236">
        <v>46204</v>
      </c>
      <c r="AB18" s="236">
        <v>46235</v>
      </c>
      <c r="AC18" s="236">
        <v>46266</v>
      </c>
      <c r="AD18" s="236">
        <v>46296</v>
      </c>
      <c r="AE18" s="236">
        <v>46327</v>
      </c>
      <c r="AF18" s="236">
        <v>46357</v>
      </c>
      <c r="AG18" s="236">
        <v>46388</v>
      </c>
      <c r="AH18" s="236">
        <v>46419</v>
      </c>
      <c r="AI18" s="236">
        <v>46447</v>
      </c>
      <c r="AJ18" s="236">
        <v>46478</v>
      </c>
      <c r="AK18" s="236">
        <v>46508</v>
      </c>
      <c r="AL18" s="236">
        <v>46539</v>
      </c>
      <c r="AM18" s="236">
        <v>46569</v>
      </c>
      <c r="AN18" s="236">
        <v>46600</v>
      </c>
      <c r="AO18" s="236">
        <v>46631</v>
      </c>
      <c r="AP18" s="236">
        <v>46661</v>
      </c>
      <c r="AQ18" s="236">
        <v>46692</v>
      </c>
      <c r="AR18" s="236">
        <v>46722</v>
      </c>
    </row>
    <row r="19" spans="2:44" ht="14.4">
      <c r="B19" s="173" t="s">
        <v>225</v>
      </c>
      <c r="C19" s="173" t="s">
        <v>245</v>
      </c>
      <c r="D19" s="216" t="s">
        <v>246</v>
      </c>
      <c r="E19" s="173"/>
      <c r="F19" s="207"/>
      <c r="G19" s="207">
        <v>20000</v>
      </c>
      <c r="I19" s="174">
        <f>G19*12</f>
        <v>240000</v>
      </c>
      <c r="J19" s="169"/>
      <c r="K19" s="211"/>
      <c r="L19" s="212"/>
      <c r="M19" s="207"/>
      <c r="N19" s="207"/>
      <c r="O19" s="207"/>
      <c r="Q19" s="230"/>
      <c r="R19" s="230"/>
      <c r="S19" s="230"/>
      <c r="T19" s="230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</row>
    <row r="20" spans="2:44" ht="14.4">
      <c r="B20" s="173"/>
      <c r="C20" s="173"/>
      <c r="D20" s="205"/>
      <c r="E20" s="173"/>
      <c r="F20" s="207"/>
      <c r="G20" s="207"/>
      <c r="I20" s="174">
        <f t="shared" ref="I20:I21" si="5">G20*12</f>
        <v>0</v>
      </c>
      <c r="J20" s="169"/>
      <c r="K20" s="211"/>
      <c r="L20" s="212"/>
      <c r="M20" s="207"/>
      <c r="N20" s="207"/>
      <c r="O20" s="207">
        <f>G20*12</f>
        <v>0</v>
      </c>
      <c r="Q20" s="230"/>
      <c r="R20" s="230"/>
      <c r="S20" s="230"/>
      <c r="T20" s="230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</row>
    <row r="21" spans="2:44" ht="14.4">
      <c r="B21" s="173"/>
      <c r="C21" s="173"/>
      <c r="D21" s="205"/>
      <c r="E21" s="173"/>
      <c r="F21" s="207"/>
      <c r="G21" s="207"/>
      <c r="I21" s="174">
        <f t="shared" si="5"/>
        <v>0</v>
      </c>
      <c r="J21" s="169"/>
      <c r="K21" s="211"/>
      <c r="L21" s="212"/>
      <c r="M21" s="207"/>
      <c r="N21" s="207"/>
      <c r="O21" s="207">
        <f>G21*12</f>
        <v>0</v>
      </c>
      <c r="Q21" s="230"/>
      <c r="R21" s="230"/>
      <c r="S21" s="230"/>
      <c r="T21" s="230"/>
      <c r="U21" s="230"/>
      <c r="V21" s="230"/>
      <c r="W21" s="230"/>
      <c r="X21" s="230"/>
      <c r="Y21" s="230"/>
      <c r="Z21" s="230"/>
      <c r="AA21" s="230"/>
      <c r="AB21" s="230"/>
      <c r="AC21" s="230"/>
      <c r="AD21" s="230"/>
      <c r="AE21" s="230"/>
      <c r="AF21" s="230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</row>
    <row r="22" spans="2:44" ht="14.4" thickBot="1"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</row>
    <row r="23" spans="2:44" ht="15" thickBot="1">
      <c r="B23" s="175" t="s">
        <v>86</v>
      </c>
      <c r="C23" s="176"/>
      <c r="D23" s="176"/>
      <c r="E23" s="176"/>
      <c r="F23" s="177"/>
      <c r="G23" s="208">
        <f>SUM(G19:G21)</f>
        <v>20000</v>
      </c>
      <c r="I23" s="209">
        <f>SUM(I19:I21)</f>
        <v>240000</v>
      </c>
      <c r="J23" s="170"/>
      <c r="M23" s="209">
        <f t="shared" ref="M23:O23" si="6">SUM(M19:M21)</f>
        <v>0</v>
      </c>
      <c r="N23" s="209">
        <f t="shared" si="6"/>
        <v>0</v>
      </c>
      <c r="O23" s="209">
        <f t="shared" si="6"/>
        <v>0</v>
      </c>
      <c r="Q23" s="238">
        <f t="shared" ref="Q23:AR23" si="7">SUM(Q19:Q21)</f>
        <v>0</v>
      </c>
      <c r="R23" s="238">
        <f t="shared" si="7"/>
        <v>0</v>
      </c>
      <c r="S23" s="238">
        <f t="shared" si="7"/>
        <v>0</v>
      </c>
      <c r="T23" s="238">
        <f t="shared" si="7"/>
        <v>0</v>
      </c>
      <c r="U23" s="238">
        <f t="shared" si="7"/>
        <v>0</v>
      </c>
      <c r="V23" s="238">
        <f t="shared" si="7"/>
        <v>0</v>
      </c>
      <c r="W23" s="238">
        <f t="shared" si="7"/>
        <v>0</v>
      </c>
      <c r="X23" s="238">
        <f t="shared" si="7"/>
        <v>0</v>
      </c>
      <c r="Y23" s="238">
        <f t="shared" si="7"/>
        <v>0</v>
      </c>
      <c r="Z23" s="238">
        <f t="shared" si="7"/>
        <v>0</v>
      </c>
      <c r="AA23" s="238">
        <f t="shared" si="7"/>
        <v>0</v>
      </c>
      <c r="AB23" s="238">
        <f t="shared" si="7"/>
        <v>0</v>
      </c>
      <c r="AC23" s="238">
        <f t="shared" si="7"/>
        <v>0</v>
      </c>
      <c r="AD23" s="238">
        <f t="shared" si="7"/>
        <v>0</v>
      </c>
      <c r="AE23" s="238">
        <f t="shared" si="7"/>
        <v>0</v>
      </c>
      <c r="AF23" s="238">
        <f t="shared" si="7"/>
        <v>0</v>
      </c>
      <c r="AG23" s="238">
        <f t="shared" si="7"/>
        <v>0</v>
      </c>
      <c r="AH23" s="238">
        <f t="shared" si="7"/>
        <v>0</v>
      </c>
      <c r="AI23" s="238">
        <f t="shared" si="7"/>
        <v>0</v>
      </c>
      <c r="AJ23" s="238">
        <f t="shared" si="7"/>
        <v>0</v>
      </c>
      <c r="AK23" s="238">
        <f t="shared" si="7"/>
        <v>0</v>
      </c>
      <c r="AL23" s="238">
        <f t="shared" si="7"/>
        <v>0</v>
      </c>
      <c r="AM23" s="238">
        <f t="shared" si="7"/>
        <v>0</v>
      </c>
      <c r="AN23" s="238">
        <f t="shared" si="7"/>
        <v>0</v>
      </c>
      <c r="AO23" s="238">
        <f t="shared" si="7"/>
        <v>0</v>
      </c>
      <c r="AP23" s="238">
        <f t="shared" si="7"/>
        <v>0</v>
      </c>
      <c r="AQ23" s="238">
        <f t="shared" si="7"/>
        <v>0</v>
      </c>
      <c r="AR23" s="238">
        <f t="shared" si="7"/>
        <v>0</v>
      </c>
    </row>
    <row r="25" spans="2:44" ht="14.4">
      <c r="B25" s="171" t="s">
        <v>217</v>
      </c>
      <c r="C25" s="172"/>
      <c r="D25" s="172"/>
      <c r="E25" s="172"/>
      <c r="F25" s="172"/>
      <c r="G25" s="172"/>
    </row>
    <row r="27" spans="2:44" ht="14.4">
      <c r="B27" s="199" t="s">
        <v>222</v>
      </c>
      <c r="C27" s="199" t="s">
        <v>223</v>
      </c>
      <c r="D27" s="199" t="s">
        <v>242</v>
      </c>
      <c r="E27" s="179" t="s">
        <v>196</v>
      </c>
      <c r="F27" s="179" t="s">
        <v>163</v>
      </c>
      <c r="G27" s="179" t="s">
        <v>195</v>
      </c>
      <c r="M27" s="179">
        <v>2025</v>
      </c>
      <c r="N27" s="179">
        <v>2026</v>
      </c>
      <c r="O27" s="179">
        <v>2027</v>
      </c>
      <c r="Q27" s="236">
        <v>45901</v>
      </c>
      <c r="R27" s="236">
        <v>45931</v>
      </c>
      <c r="S27" s="236">
        <v>45962</v>
      </c>
      <c r="T27" s="236">
        <v>45992</v>
      </c>
      <c r="U27" s="236">
        <v>46023</v>
      </c>
      <c r="V27" s="236">
        <v>46054</v>
      </c>
      <c r="W27" s="236">
        <v>46082</v>
      </c>
      <c r="X27" s="236">
        <v>46113</v>
      </c>
      <c r="Y27" s="236">
        <v>46143</v>
      </c>
      <c r="Z27" s="236">
        <v>46174</v>
      </c>
      <c r="AA27" s="236">
        <v>46204</v>
      </c>
      <c r="AB27" s="236">
        <v>46235</v>
      </c>
      <c r="AC27" s="236">
        <v>46266</v>
      </c>
      <c r="AD27" s="236">
        <v>46296</v>
      </c>
      <c r="AE27" s="236">
        <v>46327</v>
      </c>
      <c r="AF27" s="236">
        <v>46357</v>
      </c>
      <c r="AG27" s="236">
        <v>46388</v>
      </c>
      <c r="AH27" s="236">
        <v>46419</v>
      </c>
      <c r="AI27" s="236">
        <v>46447</v>
      </c>
      <c r="AJ27" s="236">
        <v>46478</v>
      </c>
      <c r="AK27" s="236">
        <v>46508</v>
      </c>
      <c r="AL27" s="236">
        <v>46539</v>
      </c>
      <c r="AM27" s="236">
        <v>46569</v>
      </c>
      <c r="AN27" s="236">
        <v>46600</v>
      </c>
      <c r="AO27" s="236">
        <v>46631</v>
      </c>
      <c r="AP27" s="236">
        <v>46661</v>
      </c>
      <c r="AQ27" s="236">
        <v>46692</v>
      </c>
      <c r="AR27" s="236">
        <v>46722</v>
      </c>
    </row>
    <row r="28" spans="2:44" ht="14.4">
      <c r="B28" s="173" t="s">
        <v>225</v>
      </c>
      <c r="C28" s="173" t="s">
        <v>225</v>
      </c>
      <c r="D28" s="200" t="s">
        <v>243</v>
      </c>
      <c r="E28" s="173">
        <v>1</v>
      </c>
      <c r="F28" s="207">
        <v>50000</v>
      </c>
      <c r="G28" s="207">
        <f>E28*F28</f>
        <v>50000</v>
      </c>
      <c r="M28" s="207"/>
      <c r="N28" s="207"/>
      <c r="O28" s="207"/>
      <c r="Q28" s="230"/>
      <c r="R28" s="230"/>
      <c r="S28" s="230"/>
      <c r="T28" s="230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</row>
    <row r="29" spans="2:44" ht="14.4">
      <c r="B29" s="173" t="s">
        <v>225</v>
      </c>
      <c r="C29" s="173" t="s">
        <v>225</v>
      </c>
      <c r="D29" s="200" t="s">
        <v>247</v>
      </c>
      <c r="E29" s="173">
        <v>1</v>
      </c>
      <c r="F29" s="207">
        <v>20000</v>
      </c>
      <c r="G29" s="207">
        <f t="shared" ref="G29" si="8">E29*F29</f>
        <v>20000</v>
      </c>
      <c r="M29" s="207"/>
      <c r="N29" s="207"/>
      <c r="O29" s="207"/>
      <c r="Q29" s="230"/>
      <c r="R29" s="230"/>
      <c r="S29" s="230"/>
      <c r="T29" s="230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</row>
    <row r="30" spans="2:44" ht="14.4">
      <c r="B30" s="200"/>
      <c r="C30" s="200"/>
      <c r="D30" s="200"/>
      <c r="E30" s="173"/>
      <c r="F30" s="207"/>
      <c r="G30" s="207"/>
      <c r="M30" s="207"/>
      <c r="N30" s="207"/>
      <c r="O30" s="207">
        <f>G30</f>
        <v>0</v>
      </c>
      <c r="Q30" s="230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</row>
    <row r="31" spans="2:44" ht="14.4" thickBot="1">
      <c r="I31" s="210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</row>
    <row r="32" spans="2:44" ht="15" thickBot="1">
      <c r="B32" s="175" t="s">
        <v>86</v>
      </c>
      <c r="C32" s="176"/>
      <c r="D32" s="176"/>
      <c r="E32" s="176"/>
      <c r="F32" s="177"/>
      <c r="G32" s="208">
        <f>SUM(G28:G30)</f>
        <v>70000</v>
      </c>
      <c r="M32" s="209">
        <f t="shared" ref="M32:O32" si="9">SUM(M28:M30)</f>
        <v>0</v>
      </c>
      <c r="N32" s="209">
        <f t="shared" si="9"/>
        <v>0</v>
      </c>
      <c r="O32" s="209">
        <f t="shared" si="9"/>
        <v>0</v>
      </c>
      <c r="Q32" s="209">
        <f t="shared" ref="Q32:AR32" si="10">SUM(Q28:Q30)</f>
        <v>0</v>
      </c>
      <c r="R32" s="209">
        <f t="shared" si="10"/>
        <v>0</v>
      </c>
      <c r="S32" s="209">
        <f t="shared" si="10"/>
        <v>0</v>
      </c>
      <c r="T32" s="209">
        <f t="shared" si="10"/>
        <v>0</v>
      </c>
      <c r="U32" s="209">
        <f t="shared" si="10"/>
        <v>0</v>
      </c>
      <c r="V32" s="209">
        <f t="shared" si="10"/>
        <v>0</v>
      </c>
      <c r="W32" s="209">
        <f t="shared" si="10"/>
        <v>0</v>
      </c>
      <c r="X32" s="209">
        <f t="shared" si="10"/>
        <v>0</v>
      </c>
      <c r="Y32" s="209">
        <f t="shared" si="10"/>
        <v>0</v>
      </c>
      <c r="Z32" s="209">
        <f t="shared" si="10"/>
        <v>0</v>
      </c>
      <c r="AA32" s="209">
        <f t="shared" si="10"/>
        <v>0</v>
      </c>
      <c r="AB32" s="209">
        <f t="shared" si="10"/>
        <v>0</v>
      </c>
      <c r="AC32" s="209">
        <f t="shared" si="10"/>
        <v>0</v>
      </c>
      <c r="AD32" s="209">
        <f t="shared" si="10"/>
        <v>0</v>
      </c>
      <c r="AE32" s="209">
        <f t="shared" si="10"/>
        <v>0</v>
      </c>
      <c r="AF32" s="209">
        <f t="shared" si="10"/>
        <v>0</v>
      </c>
      <c r="AG32" s="209">
        <f t="shared" si="10"/>
        <v>0</v>
      </c>
      <c r="AH32" s="209">
        <f t="shared" si="10"/>
        <v>0</v>
      </c>
      <c r="AI32" s="209">
        <f t="shared" si="10"/>
        <v>0</v>
      </c>
      <c r="AJ32" s="209">
        <f t="shared" si="10"/>
        <v>0</v>
      </c>
      <c r="AK32" s="209">
        <f t="shared" si="10"/>
        <v>0</v>
      </c>
      <c r="AL32" s="209">
        <f t="shared" si="10"/>
        <v>0</v>
      </c>
      <c r="AM32" s="209">
        <f t="shared" si="10"/>
        <v>0</v>
      </c>
      <c r="AN32" s="209">
        <f t="shared" si="10"/>
        <v>0</v>
      </c>
      <c r="AO32" s="209">
        <f t="shared" si="10"/>
        <v>0</v>
      </c>
      <c r="AP32" s="209">
        <f t="shared" si="10"/>
        <v>0</v>
      </c>
      <c r="AQ32" s="209">
        <f t="shared" si="10"/>
        <v>0</v>
      </c>
      <c r="AR32" s="209">
        <f t="shared" si="10"/>
        <v>0</v>
      </c>
    </row>
    <row r="34" spans="11:44" ht="14.4" thickBot="1"/>
    <row r="35" spans="11:44" ht="14.4" thickBot="1">
      <c r="K35" s="221" t="s">
        <v>218</v>
      </c>
      <c r="L35" s="222"/>
      <c r="M35" s="209">
        <f>M14-M23-M32</f>
        <v>0</v>
      </c>
      <c r="N35" s="209">
        <f t="shared" ref="N35:O35" si="11">N14-N23-N32</f>
        <v>0</v>
      </c>
      <c r="O35" s="209">
        <f t="shared" si="11"/>
        <v>0</v>
      </c>
      <c r="Q35" s="209">
        <f t="shared" ref="Q35:AR35" si="12">Q14-Q23-Q32</f>
        <v>0</v>
      </c>
      <c r="R35" s="209">
        <f t="shared" si="12"/>
        <v>0</v>
      </c>
      <c r="S35" s="209">
        <f t="shared" si="12"/>
        <v>0</v>
      </c>
      <c r="T35" s="209">
        <f t="shared" si="12"/>
        <v>0</v>
      </c>
      <c r="U35" s="209">
        <f t="shared" si="12"/>
        <v>0</v>
      </c>
      <c r="V35" s="209">
        <f t="shared" si="12"/>
        <v>0</v>
      </c>
      <c r="W35" s="209">
        <f t="shared" si="12"/>
        <v>0</v>
      </c>
      <c r="X35" s="209">
        <f t="shared" si="12"/>
        <v>0</v>
      </c>
      <c r="Y35" s="209">
        <f t="shared" si="12"/>
        <v>0</v>
      </c>
      <c r="Z35" s="209">
        <f t="shared" si="12"/>
        <v>0</v>
      </c>
      <c r="AA35" s="209">
        <f t="shared" si="12"/>
        <v>0</v>
      </c>
      <c r="AB35" s="209">
        <f t="shared" si="12"/>
        <v>0</v>
      </c>
      <c r="AC35" s="209">
        <f t="shared" si="12"/>
        <v>0</v>
      </c>
      <c r="AD35" s="209">
        <f t="shared" si="12"/>
        <v>0</v>
      </c>
      <c r="AE35" s="209">
        <f t="shared" si="12"/>
        <v>0</v>
      </c>
      <c r="AF35" s="209">
        <f t="shared" si="12"/>
        <v>0</v>
      </c>
      <c r="AG35" s="209">
        <f t="shared" si="12"/>
        <v>0</v>
      </c>
      <c r="AH35" s="209">
        <f t="shared" si="12"/>
        <v>0</v>
      </c>
      <c r="AI35" s="209">
        <f t="shared" si="12"/>
        <v>0</v>
      </c>
      <c r="AJ35" s="209">
        <f t="shared" si="12"/>
        <v>0</v>
      </c>
      <c r="AK35" s="209">
        <f t="shared" si="12"/>
        <v>0</v>
      </c>
      <c r="AL35" s="209">
        <f t="shared" si="12"/>
        <v>0</v>
      </c>
      <c r="AM35" s="209">
        <f t="shared" si="12"/>
        <v>0</v>
      </c>
      <c r="AN35" s="209">
        <f t="shared" si="12"/>
        <v>0</v>
      </c>
      <c r="AO35" s="209">
        <f t="shared" si="12"/>
        <v>0</v>
      </c>
      <c r="AP35" s="209">
        <f t="shared" si="12"/>
        <v>0</v>
      </c>
      <c r="AQ35" s="209">
        <f t="shared" si="12"/>
        <v>0</v>
      </c>
      <c r="AR35" s="209">
        <f t="shared" si="12"/>
        <v>0</v>
      </c>
    </row>
  </sheetData>
  <conditionalFormatting sqref="F9:G12">
    <cfRule type="cellIs" dxfId="49" priority="24" operator="equal">
      <formula>0</formula>
    </cfRule>
  </conditionalFormatting>
  <conditionalFormatting sqref="F19:G21">
    <cfRule type="cellIs" dxfId="48" priority="23" operator="equal">
      <formula>0</formula>
    </cfRule>
  </conditionalFormatting>
  <conditionalFormatting sqref="F28:G30">
    <cfRule type="cellIs" dxfId="47" priority="22" operator="equal">
      <formula>0</formula>
    </cfRule>
  </conditionalFormatting>
  <conditionalFormatting sqref="G14">
    <cfRule type="cellIs" dxfId="46" priority="21" operator="equal">
      <formula>0</formula>
    </cfRule>
  </conditionalFormatting>
  <conditionalFormatting sqref="G23">
    <cfRule type="cellIs" dxfId="45" priority="20" operator="equal">
      <formula>0</formula>
    </cfRule>
  </conditionalFormatting>
  <conditionalFormatting sqref="G32">
    <cfRule type="cellIs" dxfId="44" priority="19" operator="equal">
      <formula>0</formula>
    </cfRule>
  </conditionalFormatting>
  <conditionalFormatting sqref="I14">
    <cfRule type="cellIs" dxfId="43" priority="17" operator="equal">
      <formula>0</formula>
    </cfRule>
  </conditionalFormatting>
  <conditionalFormatting sqref="I23">
    <cfRule type="cellIs" dxfId="42" priority="16" operator="equal">
      <formula>0</formula>
    </cfRule>
  </conditionalFormatting>
  <conditionalFormatting sqref="I31">
    <cfRule type="cellIs" dxfId="41" priority="18" operator="equal">
      <formula>0</formula>
    </cfRule>
  </conditionalFormatting>
  <conditionalFormatting sqref="M9:O12">
    <cfRule type="cellIs" dxfId="40" priority="15" operator="equal">
      <formula>0</formula>
    </cfRule>
  </conditionalFormatting>
  <conditionalFormatting sqref="M14:O14">
    <cfRule type="cellIs" dxfId="39" priority="13" operator="equal">
      <formula>0</formula>
    </cfRule>
  </conditionalFormatting>
  <conditionalFormatting sqref="M19:O21">
    <cfRule type="cellIs" dxfId="38" priority="14" operator="equal">
      <formula>0</formula>
    </cfRule>
  </conditionalFormatting>
  <conditionalFormatting sqref="M23:O23">
    <cfRule type="cellIs" dxfId="37" priority="12" operator="equal">
      <formula>0</formula>
    </cfRule>
  </conditionalFormatting>
  <conditionalFormatting sqref="M28:O30">
    <cfRule type="cellIs" dxfId="36" priority="11" operator="equal">
      <formula>0</formula>
    </cfRule>
  </conditionalFormatting>
  <conditionalFormatting sqref="M32:O32">
    <cfRule type="cellIs" dxfId="35" priority="10" operator="equal">
      <formula>0</formula>
    </cfRule>
  </conditionalFormatting>
  <conditionalFormatting sqref="M35:O35">
    <cfRule type="cellIs" dxfId="34" priority="7" operator="greaterThan">
      <formula>0</formula>
    </cfRule>
    <cfRule type="cellIs" dxfId="33" priority="8" operator="lessThan">
      <formula>0</formula>
    </cfRule>
    <cfRule type="cellIs" dxfId="32" priority="9" operator="equal">
      <formula>0</formula>
    </cfRule>
  </conditionalFormatting>
  <conditionalFormatting sqref="Q14:AR14">
    <cfRule type="cellIs" dxfId="31" priority="6" operator="equal">
      <formula>0</formula>
    </cfRule>
  </conditionalFormatting>
  <conditionalFormatting sqref="Q23:AR23">
    <cfRule type="cellIs" dxfId="30" priority="5" operator="equal">
      <formula>0</formula>
    </cfRule>
  </conditionalFormatting>
  <conditionalFormatting sqref="Q32:AR32">
    <cfRule type="cellIs" dxfId="29" priority="4" operator="equal">
      <formula>0</formula>
    </cfRule>
  </conditionalFormatting>
  <conditionalFormatting sqref="Q35:AR35">
    <cfRule type="cellIs" dxfId="28" priority="1" operator="lessThan">
      <formula>0</formula>
    </cfRule>
    <cfRule type="cellIs" dxfId="27" priority="2" operator="greaterThan">
      <formula>0</formula>
    </cfRule>
    <cfRule type="cellIs" dxfId="26" priority="3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1B084-E122-B94B-8677-E7BACC9DA6B0}">
  <sheetPr>
    <tabColor theme="5"/>
  </sheetPr>
  <dimension ref="A1:AT151"/>
  <sheetViews>
    <sheetView zoomScale="80" zoomScaleNormal="80" workbookViewId="0">
      <selection activeCell="B3" sqref="B3"/>
    </sheetView>
  </sheetViews>
  <sheetFormatPr baseColWidth="10" defaultColWidth="11.44140625" defaultRowHeight="13.8"/>
  <cols>
    <col min="1" max="1" width="5.44140625" style="156" customWidth="1"/>
    <col min="2" max="2" width="34.77734375" customWidth="1"/>
    <col min="3" max="3" width="26.77734375" customWidth="1"/>
    <col min="4" max="4" width="14.5546875" style="156" customWidth="1"/>
    <col min="5" max="5" width="18.21875" style="156" customWidth="1"/>
    <col min="6" max="6" width="4.21875" style="156" customWidth="1"/>
    <col min="7" max="9" width="11.44140625" style="156"/>
    <col min="10" max="10" width="4.5546875" style="156" customWidth="1"/>
    <col min="11" max="19" width="0" style="156" hidden="1" customWidth="1"/>
    <col min="20" max="33" width="11.44140625" style="156"/>
  </cols>
  <sheetData>
    <row r="1" spans="1:46" s="156" customFormat="1"/>
    <row r="2" spans="1:46" ht="21">
      <c r="B2" s="197" t="s">
        <v>455</v>
      </c>
      <c r="C2" s="197"/>
      <c r="D2" s="197"/>
      <c r="E2" s="197"/>
      <c r="F2" s="197"/>
      <c r="G2" s="197"/>
      <c r="H2" s="197"/>
      <c r="I2" s="197"/>
    </row>
    <row r="3" spans="1:46" s="156" customFormat="1" ht="15" customHeight="1"/>
    <row r="4" spans="1:46" s="156" customFormat="1"/>
    <row r="5" spans="1:46" ht="14.4">
      <c r="B5" s="272" t="s">
        <v>173</v>
      </c>
      <c r="C5" s="272"/>
      <c r="D5" s="272"/>
      <c r="E5" s="272"/>
      <c r="G5" s="171" t="s">
        <v>174</v>
      </c>
      <c r="H5" s="171"/>
      <c r="I5" s="171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</row>
    <row r="6" spans="1:46">
      <c r="B6" s="156"/>
      <c r="C6" s="156"/>
      <c r="G6" s="182"/>
    </row>
    <row r="7" spans="1:46" ht="14.4">
      <c r="B7" s="178" t="s">
        <v>173</v>
      </c>
      <c r="C7" s="178" t="s">
        <v>194</v>
      </c>
      <c r="D7" s="179" t="s">
        <v>163</v>
      </c>
      <c r="E7" s="179" t="s">
        <v>195</v>
      </c>
      <c r="G7" s="179" t="s">
        <v>175</v>
      </c>
      <c r="H7" s="179" t="s">
        <v>176</v>
      </c>
      <c r="I7" s="179" t="s">
        <v>177</v>
      </c>
      <c r="K7" s="236">
        <v>45658</v>
      </c>
      <c r="L7" s="236">
        <v>45689</v>
      </c>
      <c r="M7" s="236">
        <v>45717</v>
      </c>
      <c r="N7" s="236">
        <v>45748</v>
      </c>
      <c r="O7" s="236">
        <v>45778</v>
      </c>
      <c r="P7" s="236">
        <v>45809</v>
      </c>
      <c r="Q7" s="236">
        <v>45839</v>
      </c>
      <c r="R7" s="236">
        <v>45870</v>
      </c>
      <c r="S7" s="236">
        <v>45901</v>
      </c>
      <c r="T7" s="236">
        <v>45931</v>
      </c>
      <c r="U7" s="236">
        <v>45962</v>
      </c>
      <c r="V7" s="236">
        <v>45992</v>
      </c>
      <c r="W7" s="236">
        <v>46023</v>
      </c>
      <c r="X7" s="236">
        <v>46054</v>
      </c>
      <c r="Y7" s="236">
        <v>46082</v>
      </c>
      <c r="Z7" s="236">
        <v>46113</v>
      </c>
      <c r="AA7" s="236">
        <v>46143</v>
      </c>
      <c r="AB7" s="236">
        <v>46174</v>
      </c>
      <c r="AC7" s="236">
        <v>46204</v>
      </c>
      <c r="AD7" s="236">
        <v>46235</v>
      </c>
      <c r="AE7" s="236">
        <v>46266</v>
      </c>
      <c r="AF7" s="236">
        <v>46296</v>
      </c>
      <c r="AG7" s="236">
        <v>46327</v>
      </c>
      <c r="AH7" s="236">
        <v>46357</v>
      </c>
      <c r="AI7" s="236">
        <v>46388</v>
      </c>
      <c r="AJ7" s="236">
        <v>46419</v>
      </c>
      <c r="AK7" s="236">
        <v>46447</v>
      </c>
      <c r="AL7" s="236">
        <v>46478</v>
      </c>
      <c r="AM7" s="236">
        <v>46508</v>
      </c>
      <c r="AN7" s="236">
        <v>46539</v>
      </c>
      <c r="AO7" s="236">
        <v>46569</v>
      </c>
      <c r="AP7" s="236">
        <v>46600</v>
      </c>
      <c r="AQ7" s="236">
        <v>46631</v>
      </c>
      <c r="AR7" s="236">
        <v>46661</v>
      </c>
      <c r="AS7" s="236">
        <v>46692</v>
      </c>
      <c r="AT7" s="236">
        <v>46722</v>
      </c>
    </row>
    <row r="8" spans="1:46" ht="14.4">
      <c r="B8" s="250" t="s">
        <v>259</v>
      </c>
      <c r="C8" s="250"/>
      <c r="D8" s="250"/>
      <c r="E8" s="250"/>
      <c r="G8" s="250"/>
      <c r="H8" s="250"/>
      <c r="I8" s="250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</row>
    <row r="9" spans="1:46" ht="14.4">
      <c r="B9" s="218" t="s">
        <v>260</v>
      </c>
      <c r="C9" s="173">
        <f>L9/D9</f>
        <v>49</v>
      </c>
      <c r="D9" s="207">
        <v>299</v>
      </c>
      <c r="E9" s="207">
        <f t="shared" ref="E9:E28" si="0">C9*D9</f>
        <v>14651</v>
      </c>
      <c r="G9" s="207">
        <f t="shared" ref="G9" si="1">SUM(K9:V9)</f>
        <v>14651</v>
      </c>
      <c r="H9" s="207">
        <f t="shared" ref="H9" si="2">SUM(W9:AH9)</f>
        <v>0</v>
      </c>
      <c r="I9" s="207">
        <f t="shared" ref="I9" si="3">SUM(AI9:AT9)</f>
        <v>0</v>
      </c>
      <c r="K9" s="207">
        <f>'P4.2 RH_Erding'!S15</f>
        <v>0</v>
      </c>
      <c r="L9" s="207">
        <v>14651</v>
      </c>
      <c r="M9" s="207"/>
      <c r="N9" s="207"/>
      <c r="O9" s="207"/>
      <c r="P9" s="207"/>
      <c r="Q9" s="207"/>
      <c r="R9" s="207"/>
      <c r="S9" s="207"/>
      <c r="T9" s="207">
        <f>'P4.2 RH_Erding'!T15</f>
        <v>0</v>
      </c>
      <c r="U9" s="207">
        <f>'P4.2 RH_Erding'!U15</f>
        <v>0</v>
      </c>
      <c r="V9" s="207">
        <f>'P4.2 RH_Erding'!V15</f>
        <v>0</v>
      </c>
      <c r="W9" s="207">
        <f>'P4.2 RH_Erding'!W15</f>
        <v>0</v>
      </c>
      <c r="X9" s="207">
        <f>'P4.2 RH_Erding'!X15</f>
        <v>0</v>
      </c>
      <c r="Y9" s="207">
        <f>'P4.2 RH_Erding'!Y15</f>
        <v>0</v>
      </c>
      <c r="Z9" s="207">
        <f>'P4.2 RH_Erding'!Z15</f>
        <v>0</v>
      </c>
      <c r="AA9" s="207">
        <f>'P4.2 RH_Erding'!AA15</f>
        <v>0</v>
      </c>
      <c r="AB9" s="207">
        <f>'P4.2 RH_Erding'!AB15</f>
        <v>0</v>
      </c>
      <c r="AC9" s="207">
        <f>'P4.2 RH_Erding'!AC15</f>
        <v>0</v>
      </c>
      <c r="AD9" s="207">
        <f>'P4.2 RH_Erding'!AD15</f>
        <v>0</v>
      </c>
      <c r="AE9" s="207">
        <f>'P4.2 RH_Erding'!AE15</f>
        <v>0</v>
      </c>
      <c r="AF9" s="207">
        <f>'P4.2 RH_Erding'!AF15</f>
        <v>0</v>
      </c>
      <c r="AG9" s="207">
        <f>'P4.2 RH_Erding'!AG15</f>
        <v>0</v>
      </c>
      <c r="AH9" s="207">
        <f>'P4.2 RH_Erding'!AH15</f>
        <v>0</v>
      </c>
      <c r="AI9" s="207">
        <f>'P4.2 RH_Erding'!AI15</f>
        <v>0</v>
      </c>
      <c r="AJ9" s="207">
        <f>'P4.2 RH_Erding'!AJ15</f>
        <v>0</v>
      </c>
      <c r="AK9" s="207">
        <f>'P4.2 RH_Erding'!AK15</f>
        <v>0</v>
      </c>
      <c r="AL9" s="207">
        <f>'P4.2 RH_Erding'!AL15</f>
        <v>0</v>
      </c>
      <c r="AM9" s="207">
        <f>'P4.2 RH_Erding'!AM15</f>
        <v>0</v>
      </c>
      <c r="AN9" s="207">
        <f>'P4.2 RH_Erding'!AN15</f>
        <v>0</v>
      </c>
      <c r="AO9" s="207">
        <f>'P4.2 RH_Erding'!AO15</f>
        <v>0</v>
      </c>
      <c r="AP9" s="207">
        <f>'P4.2 RH_Erding'!AP15</f>
        <v>0</v>
      </c>
      <c r="AQ9" s="207">
        <f>'P4.2 RH_Erding'!AQ15</f>
        <v>0</v>
      </c>
      <c r="AR9" s="207">
        <f>'P4.2 RH_Erding'!AR15</f>
        <v>0</v>
      </c>
      <c r="AS9" s="207">
        <f>'P4.2 RH_Erding'!AS15</f>
        <v>0</v>
      </c>
      <c r="AT9" s="207">
        <f>'P4.2 RH_Erding'!AT15</f>
        <v>0</v>
      </c>
    </row>
    <row r="10" spans="1:46" ht="14.4">
      <c r="B10" s="218"/>
      <c r="C10" s="173"/>
      <c r="D10" s="207"/>
      <c r="E10" s="207">
        <f t="shared" si="0"/>
        <v>0</v>
      </c>
      <c r="G10" s="207">
        <f t="shared" ref="G10:G28" si="4">SUM(K10:V10)</f>
        <v>0</v>
      </c>
      <c r="H10" s="207">
        <f t="shared" ref="H10:H28" si="5">SUM(W10:AH10)</f>
        <v>0</v>
      </c>
      <c r="I10" s="207">
        <f t="shared" ref="I10:I28" si="6">SUM(AI10:AT10)</f>
        <v>0</v>
      </c>
      <c r="K10" s="207">
        <f>'P4.3 RH_HH City'!S15</f>
        <v>0</v>
      </c>
      <c r="L10" s="207"/>
      <c r="M10" s="207"/>
      <c r="N10" s="207"/>
      <c r="O10" s="207"/>
      <c r="P10" s="207"/>
      <c r="Q10" s="207"/>
      <c r="R10" s="207"/>
      <c r="S10" s="207"/>
      <c r="T10" s="207">
        <f>'P4.3 RH_HH City'!T15</f>
        <v>0</v>
      </c>
      <c r="U10" s="207">
        <f>'P4.3 RH_HH City'!U15</f>
        <v>0</v>
      </c>
      <c r="V10" s="207">
        <f>'P4.3 RH_HH City'!V15</f>
        <v>0</v>
      </c>
      <c r="W10" s="207">
        <f>'P4.3 RH_HH City'!W15</f>
        <v>0</v>
      </c>
      <c r="X10" s="207">
        <f>'P4.3 RH_HH City'!X15</f>
        <v>0</v>
      </c>
      <c r="Y10" s="207">
        <f>'P4.3 RH_HH City'!Y15</f>
        <v>0</v>
      </c>
      <c r="Z10" s="207">
        <f>'P4.3 RH_HH City'!Z15</f>
        <v>0</v>
      </c>
      <c r="AA10" s="207">
        <f>'P4.3 RH_HH City'!AA15</f>
        <v>0</v>
      </c>
      <c r="AB10" s="207">
        <f>'P4.3 RH_HH City'!AB15</f>
        <v>0</v>
      </c>
      <c r="AC10" s="207">
        <f>'P4.3 RH_HH City'!AC15</f>
        <v>0</v>
      </c>
      <c r="AD10" s="207">
        <f>'P4.3 RH_HH City'!AD15</f>
        <v>0</v>
      </c>
      <c r="AE10" s="207">
        <f>'P4.3 RH_HH City'!AE15</f>
        <v>0</v>
      </c>
      <c r="AF10" s="207">
        <f>'P4.3 RH_HH City'!AF15</f>
        <v>0</v>
      </c>
      <c r="AG10" s="207">
        <f>'P4.3 RH_HH City'!AG15</f>
        <v>0</v>
      </c>
      <c r="AH10" s="207">
        <f>'P4.3 RH_HH City'!AH15</f>
        <v>0</v>
      </c>
      <c r="AI10" s="207">
        <f>'P4.3 RH_HH City'!AI15</f>
        <v>0</v>
      </c>
      <c r="AJ10" s="207">
        <f>'P4.3 RH_HH City'!AJ15</f>
        <v>0</v>
      </c>
      <c r="AK10" s="207">
        <f>'P4.3 RH_HH City'!AK15</f>
        <v>0</v>
      </c>
      <c r="AL10" s="207">
        <f>'P4.3 RH_HH City'!AL15</f>
        <v>0</v>
      </c>
      <c r="AM10" s="207">
        <f>'P4.3 RH_HH City'!AM15</f>
        <v>0</v>
      </c>
      <c r="AN10" s="207">
        <f>'P4.3 RH_HH City'!AN15</f>
        <v>0</v>
      </c>
      <c r="AO10" s="207">
        <f>'P4.3 RH_HH City'!AO15</f>
        <v>0</v>
      </c>
      <c r="AP10" s="207">
        <f>'P4.3 RH_HH City'!AP15</f>
        <v>0</v>
      </c>
      <c r="AQ10" s="207">
        <f>'P4.3 RH_HH City'!AQ15</f>
        <v>0</v>
      </c>
      <c r="AR10" s="207">
        <f>'P4.3 RH_HH City'!AR15</f>
        <v>0</v>
      </c>
      <c r="AS10" s="207">
        <f>'P4.3 RH_HH City'!AS15</f>
        <v>0</v>
      </c>
      <c r="AT10" s="207">
        <f>'P4.3 RH_HH City'!AT15</f>
        <v>0</v>
      </c>
    </row>
    <row r="11" spans="1:46" ht="14.4">
      <c r="B11" s="218"/>
      <c r="C11" s="173"/>
      <c r="D11" s="207"/>
      <c r="E11" s="207">
        <f t="shared" si="0"/>
        <v>0</v>
      </c>
      <c r="G11" s="207">
        <f t="shared" si="4"/>
        <v>0</v>
      </c>
      <c r="H11" s="207">
        <f t="shared" si="5"/>
        <v>0</v>
      </c>
      <c r="I11" s="207">
        <f t="shared" si="6"/>
        <v>0</v>
      </c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</row>
    <row r="12" spans="1:46" ht="14.4">
      <c r="B12" s="218"/>
      <c r="C12" s="173"/>
      <c r="D12" s="207"/>
      <c r="E12" s="207">
        <f t="shared" si="0"/>
        <v>0</v>
      </c>
      <c r="G12" s="207">
        <f t="shared" si="4"/>
        <v>0</v>
      </c>
      <c r="H12" s="207">
        <f t="shared" si="5"/>
        <v>0</v>
      </c>
      <c r="I12" s="207">
        <f t="shared" si="6"/>
        <v>0</v>
      </c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</row>
    <row r="13" spans="1:46" ht="14.4">
      <c r="B13" s="218"/>
      <c r="C13" s="173"/>
      <c r="D13" s="207"/>
      <c r="E13" s="207">
        <f t="shared" si="0"/>
        <v>0</v>
      </c>
      <c r="G13" s="207">
        <f t="shared" si="4"/>
        <v>0</v>
      </c>
      <c r="H13" s="207">
        <f t="shared" si="5"/>
        <v>0</v>
      </c>
      <c r="I13" s="207">
        <f t="shared" si="6"/>
        <v>0</v>
      </c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</row>
    <row r="14" spans="1:46" ht="14.4">
      <c r="B14" s="218"/>
      <c r="C14" s="173"/>
      <c r="D14" s="207"/>
      <c r="E14" s="207">
        <f t="shared" si="0"/>
        <v>0</v>
      </c>
      <c r="G14" s="207">
        <f t="shared" si="4"/>
        <v>0</v>
      </c>
      <c r="H14" s="207">
        <f t="shared" si="5"/>
        <v>0</v>
      </c>
      <c r="I14" s="207">
        <f t="shared" si="6"/>
        <v>0</v>
      </c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</row>
    <row r="15" spans="1:46" ht="14.4">
      <c r="B15" s="218"/>
      <c r="C15" s="173"/>
      <c r="D15" s="207"/>
      <c r="E15" s="207">
        <f t="shared" si="0"/>
        <v>0</v>
      </c>
      <c r="G15" s="207">
        <f t="shared" si="4"/>
        <v>0</v>
      </c>
      <c r="H15" s="207">
        <f t="shared" si="5"/>
        <v>0</v>
      </c>
      <c r="I15" s="207">
        <f t="shared" si="6"/>
        <v>0</v>
      </c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</row>
    <row r="16" spans="1:46" ht="14.4">
      <c r="A16" s="251"/>
      <c r="B16" s="250" t="s">
        <v>261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1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</row>
    <row r="17" spans="1:46" ht="14.4">
      <c r="B17" s="218" t="s">
        <v>262</v>
      </c>
      <c r="C17" s="173">
        <v>1</v>
      </c>
      <c r="D17" s="207">
        <v>20000</v>
      </c>
      <c r="E17" s="207">
        <f t="shared" si="0"/>
        <v>20000</v>
      </c>
      <c r="G17" s="207">
        <f t="shared" si="4"/>
        <v>20000</v>
      </c>
      <c r="H17" s="207">
        <f t="shared" si="5"/>
        <v>0</v>
      </c>
      <c r="I17" s="207">
        <f t="shared" si="6"/>
        <v>0</v>
      </c>
      <c r="K17" s="207"/>
      <c r="L17" s="207"/>
      <c r="M17" s="207"/>
      <c r="N17" s="207"/>
      <c r="O17" s="207"/>
      <c r="P17" s="207"/>
      <c r="Q17" s="207"/>
      <c r="R17" s="207">
        <v>20000</v>
      </c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</row>
    <row r="18" spans="1:46" ht="14.4">
      <c r="B18" s="218" t="s">
        <v>263</v>
      </c>
      <c r="C18" s="173">
        <v>1</v>
      </c>
      <c r="D18" s="207">
        <v>3000</v>
      </c>
      <c r="E18" s="207">
        <f>C18*D18</f>
        <v>3000</v>
      </c>
      <c r="G18" s="207">
        <f t="shared" si="4"/>
        <v>3000</v>
      </c>
      <c r="H18" s="207">
        <f t="shared" si="5"/>
        <v>0</v>
      </c>
      <c r="I18" s="207">
        <f t="shared" si="6"/>
        <v>0</v>
      </c>
      <c r="K18" s="207"/>
      <c r="L18" s="207"/>
      <c r="M18" s="207"/>
      <c r="N18" s="207"/>
      <c r="O18" s="207"/>
      <c r="P18" s="207"/>
      <c r="Q18" s="207"/>
      <c r="R18" s="207">
        <v>3000</v>
      </c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</row>
    <row r="19" spans="1:46" ht="14.4">
      <c r="B19" s="218"/>
      <c r="C19" s="173"/>
      <c r="D19" s="207"/>
      <c r="E19" s="207">
        <f t="shared" si="0"/>
        <v>0</v>
      </c>
      <c r="G19" s="207">
        <f t="shared" si="4"/>
        <v>0</v>
      </c>
      <c r="H19" s="207">
        <f t="shared" si="5"/>
        <v>0</v>
      </c>
      <c r="I19" s="207">
        <f t="shared" si="6"/>
        <v>0</v>
      </c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</row>
    <row r="20" spans="1:46" ht="14.4">
      <c r="B20" s="218"/>
      <c r="C20" s="173"/>
      <c r="D20" s="207"/>
      <c r="E20" s="207">
        <f t="shared" si="0"/>
        <v>0</v>
      </c>
      <c r="G20" s="207">
        <f t="shared" si="4"/>
        <v>0</v>
      </c>
      <c r="H20" s="207">
        <f t="shared" si="5"/>
        <v>0</v>
      </c>
      <c r="I20" s="207">
        <f t="shared" si="6"/>
        <v>0</v>
      </c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</row>
    <row r="21" spans="1:46" ht="14.4">
      <c r="B21" s="218"/>
      <c r="C21" s="173"/>
      <c r="D21" s="207"/>
      <c r="E21" s="207">
        <f t="shared" si="0"/>
        <v>0</v>
      </c>
      <c r="G21" s="207">
        <f t="shared" si="4"/>
        <v>0</v>
      </c>
      <c r="H21" s="207">
        <f t="shared" si="5"/>
        <v>0</v>
      </c>
      <c r="I21" s="207">
        <f t="shared" si="6"/>
        <v>0</v>
      </c>
      <c r="K21" s="207"/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</row>
    <row r="22" spans="1:46" ht="14.4">
      <c r="B22" s="218"/>
      <c r="C22" s="173"/>
      <c r="D22" s="207"/>
      <c r="E22" s="207">
        <f t="shared" si="0"/>
        <v>0</v>
      </c>
      <c r="G22" s="207">
        <f t="shared" si="4"/>
        <v>0</v>
      </c>
      <c r="H22" s="207">
        <f t="shared" si="5"/>
        <v>0</v>
      </c>
      <c r="I22" s="207">
        <f t="shared" si="6"/>
        <v>0</v>
      </c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</row>
    <row r="23" spans="1:46" ht="14.4">
      <c r="B23" s="245"/>
      <c r="C23" s="173"/>
      <c r="D23" s="207"/>
      <c r="E23" s="207">
        <f t="shared" si="0"/>
        <v>0</v>
      </c>
      <c r="G23" s="207">
        <f t="shared" si="4"/>
        <v>0</v>
      </c>
      <c r="H23" s="207">
        <f t="shared" si="5"/>
        <v>0</v>
      </c>
      <c r="I23" s="207">
        <f t="shared" si="6"/>
        <v>0</v>
      </c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</row>
    <row r="24" spans="1:46" ht="14.4">
      <c r="B24" s="218"/>
      <c r="C24" s="173"/>
      <c r="D24" s="207"/>
      <c r="E24" s="207">
        <f t="shared" si="0"/>
        <v>0</v>
      </c>
      <c r="G24" s="207">
        <f t="shared" si="4"/>
        <v>0</v>
      </c>
      <c r="H24" s="207">
        <f t="shared" si="5"/>
        <v>0</v>
      </c>
      <c r="I24" s="207">
        <f t="shared" si="6"/>
        <v>0</v>
      </c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</row>
    <row r="25" spans="1:46" ht="14.4">
      <c r="B25" s="218"/>
      <c r="C25" s="173"/>
      <c r="D25" s="207"/>
      <c r="E25" s="207">
        <f t="shared" si="0"/>
        <v>0</v>
      </c>
      <c r="G25" s="207">
        <f t="shared" si="4"/>
        <v>0</v>
      </c>
      <c r="H25" s="207">
        <f t="shared" si="5"/>
        <v>0</v>
      </c>
      <c r="I25" s="207">
        <f t="shared" si="6"/>
        <v>0</v>
      </c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</row>
    <row r="26" spans="1:46" ht="14.4">
      <c r="B26" s="218"/>
      <c r="C26" s="173"/>
      <c r="D26" s="207"/>
      <c r="E26" s="207">
        <f t="shared" si="0"/>
        <v>0</v>
      </c>
      <c r="G26" s="207">
        <f t="shared" si="4"/>
        <v>0</v>
      </c>
      <c r="H26" s="207">
        <f t="shared" si="5"/>
        <v>0</v>
      </c>
      <c r="I26" s="207">
        <f t="shared" si="6"/>
        <v>0</v>
      </c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</row>
    <row r="27" spans="1:46" ht="14.4">
      <c r="B27" s="218"/>
      <c r="C27" s="173"/>
      <c r="D27" s="207"/>
      <c r="E27" s="207">
        <f t="shared" si="0"/>
        <v>0</v>
      </c>
      <c r="G27" s="207">
        <f t="shared" si="4"/>
        <v>0</v>
      </c>
      <c r="H27" s="207">
        <f t="shared" si="5"/>
        <v>0</v>
      </c>
      <c r="I27" s="207">
        <f t="shared" si="6"/>
        <v>0</v>
      </c>
      <c r="K27" s="207">
        <f>'P4.4 RH_HH Werft'!R15</f>
        <v>0</v>
      </c>
      <c r="L27" s="207"/>
      <c r="M27" s="207"/>
      <c r="N27" s="207"/>
      <c r="O27" s="207"/>
      <c r="P27" s="207"/>
      <c r="Q27" s="207"/>
      <c r="R27" s="207"/>
      <c r="S27" s="207"/>
      <c r="T27" s="207">
        <f>'P4.4 RH_HH Werft'!S15</f>
        <v>0</v>
      </c>
      <c r="U27" s="207">
        <f>'P4.4 RH_HH Werft'!T15</f>
        <v>0</v>
      </c>
      <c r="V27" s="207">
        <f>'P4.4 RH_HH Werft'!U15</f>
        <v>0</v>
      </c>
      <c r="W27" s="207">
        <f>'P4.4 RH_HH Werft'!V15</f>
        <v>0</v>
      </c>
      <c r="X27" s="207">
        <f>'P4.4 RH_HH Werft'!W15</f>
        <v>0</v>
      </c>
      <c r="Y27" s="207">
        <f>'P4.4 RH_HH Werft'!X15</f>
        <v>0</v>
      </c>
      <c r="Z27" s="207">
        <f>'P4.4 RH_HH Werft'!Y15</f>
        <v>0</v>
      </c>
      <c r="AA27" s="207">
        <f>'P4.4 RH_HH Werft'!Z15</f>
        <v>0</v>
      </c>
      <c r="AB27" s="207">
        <f>'P4.4 RH_HH Werft'!AA15</f>
        <v>0</v>
      </c>
      <c r="AC27" s="207">
        <f>'P4.4 RH_HH Werft'!AB15</f>
        <v>0</v>
      </c>
      <c r="AD27" s="207">
        <f>'P4.4 RH_HH Werft'!AC15</f>
        <v>0</v>
      </c>
      <c r="AE27" s="207">
        <f>'P4.4 RH_HH Werft'!AD15</f>
        <v>0</v>
      </c>
      <c r="AF27" s="207">
        <f>'P4.4 RH_HH Werft'!AE15</f>
        <v>0</v>
      </c>
      <c r="AG27" s="207">
        <f>'P4.4 RH_HH Werft'!AF15</f>
        <v>0</v>
      </c>
      <c r="AH27" s="207">
        <f>'P4.4 RH_HH Werft'!AG15</f>
        <v>0</v>
      </c>
      <c r="AI27" s="207">
        <f>'P4.4 RH_HH Werft'!AH15</f>
        <v>0</v>
      </c>
      <c r="AJ27" s="207">
        <f>'P4.4 RH_HH Werft'!AI15</f>
        <v>0</v>
      </c>
      <c r="AK27" s="207">
        <f>'P4.4 RH_HH Werft'!AJ15</f>
        <v>0</v>
      </c>
      <c r="AL27" s="207">
        <f>'P4.4 RH_HH Werft'!AK15</f>
        <v>0</v>
      </c>
      <c r="AM27" s="207">
        <f>'P4.4 RH_HH Werft'!AL15</f>
        <v>0</v>
      </c>
      <c r="AN27" s="207">
        <f>'P4.4 RH_HH Werft'!AM15</f>
        <v>0</v>
      </c>
      <c r="AO27" s="207">
        <f>'P4.4 RH_HH Werft'!AN15</f>
        <v>0</v>
      </c>
      <c r="AP27" s="207">
        <f>'P4.4 RH_HH Werft'!AO15</f>
        <v>0</v>
      </c>
      <c r="AQ27" s="207">
        <f>'P4.4 RH_HH Werft'!AP15</f>
        <v>0</v>
      </c>
      <c r="AR27" s="207">
        <f>'P4.4 RH_HH Werft'!AQ15</f>
        <v>0</v>
      </c>
      <c r="AS27" s="207">
        <f>'P4.4 RH_HH Werft'!AR15</f>
        <v>0</v>
      </c>
      <c r="AT27" s="207">
        <f>'P4.4 RH_HH Werft'!AS15</f>
        <v>0</v>
      </c>
    </row>
    <row r="28" spans="1:46" ht="14.4">
      <c r="B28" s="173"/>
      <c r="C28" s="173"/>
      <c r="D28" s="207"/>
      <c r="E28" s="207">
        <f t="shared" si="0"/>
        <v>0</v>
      </c>
      <c r="G28" s="207">
        <f t="shared" si="4"/>
        <v>0</v>
      </c>
      <c r="H28" s="207">
        <f t="shared" si="5"/>
        <v>0</v>
      </c>
      <c r="I28" s="207">
        <f t="shared" si="6"/>
        <v>0</v>
      </c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</row>
    <row r="29" spans="1:46" ht="15" thickBot="1">
      <c r="A29" s="167"/>
      <c r="B29" s="156"/>
      <c r="C29" s="156"/>
      <c r="G29" s="182"/>
    </row>
    <row r="30" spans="1:46" ht="15" thickBot="1">
      <c r="B30" s="175" t="s">
        <v>86</v>
      </c>
      <c r="C30" s="176"/>
      <c r="D30" s="177"/>
      <c r="E30" s="208">
        <f>SUM(E8:E28)</f>
        <v>37651</v>
      </c>
      <c r="G30" s="209">
        <f t="shared" ref="G30:I30" si="7">SUM(G8:G28)</f>
        <v>37651</v>
      </c>
      <c r="H30" s="209">
        <f t="shared" si="7"/>
        <v>0</v>
      </c>
      <c r="I30" s="209">
        <f t="shared" si="7"/>
        <v>0</v>
      </c>
      <c r="K30" s="209">
        <f>SUM(K8:K28)</f>
        <v>0</v>
      </c>
      <c r="L30" s="209"/>
      <c r="M30" s="209"/>
      <c r="N30" s="209"/>
      <c r="O30" s="209"/>
      <c r="P30" s="209"/>
      <c r="Q30" s="209"/>
      <c r="R30" s="209"/>
      <c r="S30" s="209"/>
      <c r="T30" s="209">
        <f t="shared" ref="T30:AT30" si="8">SUM(T8:T28)</f>
        <v>0</v>
      </c>
      <c r="U30" s="209">
        <f t="shared" si="8"/>
        <v>0</v>
      </c>
      <c r="V30" s="209">
        <f t="shared" si="8"/>
        <v>0</v>
      </c>
      <c r="W30" s="209">
        <f t="shared" si="8"/>
        <v>0</v>
      </c>
      <c r="X30" s="209">
        <f t="shared" si="8"/>
        <v>0</v>
      </c>
      <c r="Y30" s="209">
        <f t="shared" si="8"/>
        <v>0</v>
      </c>
      <c r="Z30" s="209">
        <f t="shared" si="8"/>
        <v>0</v>
      </c>
      <c r="AA30" s="209">
        <f t="shared" si="8"/>
        <v>0</v>
      </c>
      <c r="AB30" s="209">
        <f t="shared" si="8"/>
        <v>0</v>
      </c>
      <c r="AC30" s="209">
        <f t="shared" si="8"/>
        <v>0</v>
      </c>
      <c r="AD30" s="209">
        <f t="shared" si="8"/>
        <v>0</v>
      </c>
      <c r="AE30" s="209">
        <f t="shared" si="8"/>
        <v>0</v>
      </c>
      <c r="AF30" s="209">
        <f t="shared" si="8"/>
        <v>0</v>
      </c>
      <c r="AG30" s="209">
        <f t="shared" si="8"/>
        <v>0</v>
      </c>
      <c r="AH30" s="209">
        <f t="shared" si="8"/>
        <v>0</v>
      </c>
      <c r="AI30" s="209">
        <f t="shared" si="8"/>
        <v>0</v>
      </c>
      <c r="AJ30" s="209">
        <f t="shared" si="8"/>
        <v>0</v>
      </c>
      <c r="AK30" s="209">
        <f t="shared" si="8"/>
        <v>0</v>
      </c>
      <c r="AL30" s="209">
        <f t="shared" si="8"/>
        <v>0</v>
      </c>
      <c r="AM30" s="209">
        <f t="shared" si="8"/>
        <v>0</v>
      </c>
      <c r="AN30" s="209">
        <f t="shared" si="8"/>
        <v>0</v>
      </c>
      <c r="AO30" s="209">
        <f t="shared" si="8"/>
        <v>0</v>
      </c>
      <c r="AP30" s="209">
        <f t="shared" si="8"/>
        <v>0</v>
      </c>
      <c r="AQ30" s="209">
        <f t="shared" si="8"/>
        <v>0</v>
      </c>
      <c r="AR30" s="209">
        <f t="shared" si="8"/>
        <v>0</v>
      </c>
      <c r="AS30" s="209">
        <f t="shared" si="8"/>
        <v>0</v>
      </c>
      <c r="AT30" s="209">
        <f t="shared" si="8"/>
        <v>0</v>
      </c>
    </row>
    <row r="31" spans="1:46">
      <c r="B31" s="156"/>
      <c r="C31" s="156"/>
      <c r="G31" s="182"/>
    </row>
    <row r="32" spans="1:46" ht="14.4">
      <c r="B32" s="274" t="s">
        <v>14</v>
      </c>
      <c r="C32" s="274"/>
      <c r="D32" s="274"/>
      <c r="E32" s="274"/>
      <c r="G32" s="182"/>
    </row>
    <row r="33" spans="2:46">
      <c r="B33" s="156"/>
      <c r="C33" s="156"/>
      <c r="G33" s="182"/>
    </row>
    <row r="34" spans="2:46" ht="14.4">
      <c r="B34" s="178" t="s">
        <v>14</v>
      </c>
      <c r="C34" s="178" t="s">
        <v>196</v>
      </c>
      <c r="D34" s="179" t="s">
        <v>163</v>
      </c>
      <c r="E34" s="179" t="s">
        <v>195</v>
      </c>
      <c r="G34" s="179">
        <v>2025</v>
      </c>
      <c r="H34" s="179">
        <v>2026</v>
      </c>
      <c r="I34" s="179">
        <v>2027</v>
      </c>
      <c r="K34" s="236">
        <v>45658</v>
      </c>
      <c r="L34" s="236">
        <v>45689</v>
      </c>
      <c r="M34" s="236">
        <v>45717</v>
      </c>
      <c r="N34" s="236">
        <v>45748</v>
      </c>
      <c r="O34" s="236">
        <v>45778</v>
      </c>
      <c r="P34" s="236">
        <v>45809</v>
      </c>
      <c r="Q34" s="236">
        <v>45839</v>
      </c>
      <c r="R34" s="236">
        <v>45870</v>
      </c>
      <c r="S34" s="236">
        <v>45901</v>
      </c>
      <c r="T34" s="236">
        <v>45931</v>
      </c>
      <c r="U34" s="236">
        <v>45962</v>
      </c>
      <c r="V34" s="236">
        <v>45992</v>
      </c>
      <c r="W34" s="236">
        <v>46023</v>
      </c>
      <c r="X34" s="236">
        <v>46054</v>
      </c>
      <c r="Y34" s="236">
        <v>46082</v>
      </c>
      <c r="Z34" s="236">
        <v>46113</v>
      </c>
      <c r="AA34" s="236">
        <v>46143</v>
      </c>
      <c r="AB34" s="236">
        <v>46174</v>
      </c>
      <c r="AC34" s="236">
        <v>46204</v>
      </c>
      <c r="AD34" s="236">
        <v>46235</v>
      </c>
      <c r="AE34" s="236">
        <v>46266</v>
      </c>
      <c r="AF34" s="236">
        <v>46296</v>
      </c>
      <c r="AG34" s="236">
        <v>46327</v>
      </c>
      <c r="AH34" s="236">
        <v>46357</v>
      </c>
      <c r="AI34" s="236">
        <v>46388</v>
      </c>
      <c r="AJ34" s="236">
        <v>46419</v>
      </c>
      <c r="AK34" s="236">
        <v>46447</v>
      </c>
      <c r="AL34" s="236">
        <v>46478</v>
      </c>
      <c r="AM34" s="236">
        <v>46508</v>
      </c>
      <c r="AN34" s="236">
        <v>46539</v>
      </c>
      <c r="AO34" s="236">
        <v>46569</v>
      </c>
      <c r="AP34" s="236">
        <v>46600</v>
      </c>
      <c r="AQ34" s="236">
        <v>46631</v>
      </c>
      <c r="AR34" s="236">
        <v>46661</v>
      </c>
      <c r="AS34" s="236">
        <v>46692</v>
      </c>
      <c r="AT34" s="236">
        <v>46722</v>
      </c>
    </row>
    <row r="35" spans="2:46" ht="14.4">
      <c r="B35" s="245"/>
      <c r="C35" s="173"/>
      <c r="D35" s="207"/>
      <c r="E35" s="207"/>
      <c r="G35" s="207">
        <f t="shared" ref="G35:G39" si="9">SUM(K35:V35)</f>
        <v>0</v>
      </c>
      <c r="H35" s="207">
        <f t="shared" ref="H35:H39" si="10">SUM(W35:AH35)</f>
        <v>0</v>
      </c>
      <c r="I35" s="207">
        <f t="shared" ref="I35:I39" si="11">SUM(AI35:AT35)</f>
        <v>0</v>
      </c>
      <c r="K35" s="207">
        <f>'P4.1 RH_Werk1'!S24</f>
        <v>0</v>
      </c>
      <c r="L35" s="207"/>
      <c r="M35" s="207"/>
      <c r="N35" s="207"/>
      <c r="O35" s="207"/>
      <c r="P35" s="207"/>
      <c r="Q35" s="207"/>
      <c r="R35" s="207"/>
      <c r="S35" s="207"/>
      <c r="T35" s="207">
        <f>'P4.1 RH_Werk1'!T24</f>
        <v>0</v>
      </c>
      <c r="U35" s="207">
        <f>'P4.1 RH_Werk1'!U24</f>
        <v>0</v>
      </c>
      <c r="V35" s="207">
        <f>'P4.1 RH_Werk1'!V24</f>
        <v>0</v>
      </c>
      <c r="W35" s="207">
        <f>'P4.1 RH_Werk1'!W24</f>
        <v>0</v>
      </c>
      <c r="X35" s="207">
        <f>'P4.1 RH_Werk1'!X24</f>
        <v>0</v>
      </c>
      <c r="Y35" s="207">
        <f>'P4.1 RH_Werk1'!Y24</f>
        <v>0</v>
      </c>
      <c r="Z35" s="207">
        <f>'P4.1 RH_Werk1'!Z24</f>
        <v>0</v>
      </c>
      <c r="AA35" s="207">
        <f>'P4.1 RH_Werk1'!AA24</f>
        <v>0</v>
      </c>
      <c r="AB35" s="207">
        <f>'P4.1 RH_Werk1'!AB24</f>
        <v>0</v>
      </c>
      <c r="AC35" s="207">
        <f>'P4.1 RH_Werk1'!AC24</f>
        <v>0</v>
      </c>
      <c r="AD35" s="207">
        <f>'P4.1 RH_Werk1'!AD24</f>
        <v>0</v>
      </c>
      <c r="AE35" s="207">
        <f>'P4.1 RH_Werk1'!AE24</f>
        <v>0</v>
      </c>
      <c r="AF35" s="207">
        <f>'P4.1 RH_Werk1'!AF24</f>
        <v>0</v>
      </c>
      <c r="AG35" s="207">
        <f>'P4.1 RH_Werk1'!AG24</f>
        <v>0</v>
      </c>
      <c r="AH35" s="207">
        <f>'P4.1 RH_Werk1'!AH24</f>
        <v>0</v>
      </c>
      <c r="AI35" s="207">
        <f>'P4.1 RH_Werk1'!AI24</f>
        <v>0</v>
      </c>
      <c r="AJ35" s="207">
        <f>'P4.1 RH_Werk1'!AJ24</f>
        <v>0</v>
      </c>
      <c r="AK35" s="207">
        <f>'P4.1 RH_Werk1'!AK24</f>
        <v>0</v>
      </c>
      <c r="AL35" s="207">
        <f>'P4.1 RH_Werk1'!AL24</f>
        <v>0</v>
      </c>
      <c r="AM35" s="207">
        <f>'P4.1 RH_Werk1'!AM24</f>
        <v>0</v>
      </c>
      <c r="AN35" s="207">
        <f>'P4.1 RH_Werk1'!AN24</f>
        <v>0</v>
      </c>
      <c r="AO35" s="207">
        <f>'P4.1 RH_Werk1'!AO24</f>
        <v>0</v>
      </c>
      <c r="AP35" s="207">
        <f>'P4.1 RH_Werk1'!AP24</f>
        <v>0</v>
      </c>
      <c r="AQ35" s="207">
        <f>'P4.1 RH_Werk1'!AQ24</f>
        <v>0</v>
      </c>
      <c r="AR35" s="207">
        <f>'P4.1 RH_Werk1'!AR24</f>
        <v>0</v>
      </c>
      <c r="AS35" s="207">
        <f>'P4.1 RH_Werk1'!AS24</f>
        <v>0</v>
      </c>
      <c r="AT35" s="207">
        <f>'P4.1 RH_Werk1'!AT24</f>
        <v>0</v>
      </c>
    </row>
    <row r="36" spans="2:46" ht="14.4">
      <c r="B36" s="218"/>
      <c r="C36" s="173"/>
      <c r="D36" s="207"/>
      <c r="E36" s="207"/>
      <c r="G36" s="207">
        <f t="shared" si="9"/>
        <v>0</v>
      </c>
      <c r="H36" s="207">
        <f t="shared" si="10"/>
        <v>0</v>
      </c>
      <c r="I36" s="207">
        <f t="shared" si="11"/>
        <v>0</v>
      </c>
      <c r="K36" s="207">
        <f>'P4.2 RH_Erding'!S26</f>
        <v>0</v>
      </c>
      <c r="L36" s="207"/>
      <c r="M36" s="207"/>
      <c r="N36" s="207"/>
      <c r="O36" s="207"/>
      <c r="P36" s="207"/>
      <c r="Q36" s="207"/>
      <c r="R36" s="207"/>
      <c r="S36" s="207"/>
      <c r="T36" s="207">
        <f>'P4.2 RH_Erding'!T26</f>
        <v>0</v>
      </c>
      <c r="U36" s="207">
        <f>'P4.2 RH_Erding'!U26</f>
        <v>0</v>
      </c>
      <c r="V36" s="207">
        <f>'P4.2 RH_Erding'!V26</f>
        <v>0</v>
      </c>
      <c r="W36" s="207">
        <f>'P4.2 RH_Erding'!W26</f>
        <v>0</v>
      </c>
      <c r="X36" s="207">
        <f>'P4.2 RH_Erding'!X26</f>
        <v>0</v>
      </c>
      <c r="Y36" s="207">
        <f>E36</f>
        <v>0</v>
      </c>
      <c r="Z36" s="207">
        <f>'P4.2 RH_Erding'!Z26</f>
        <v>0</v>
      </c>
      <c r="AA36" s="207">
        <f>'P4.2 RH_Erding'!AA26</f>
        <v>0</v>
      </c>
      <c r="AB36" s="207">
        <f>'P4.2 RH_Erding'!AB26</f>
        <v>0</v>
      </c>
      <c r="AC36" s="207">
        <f>'P4.2 RH_Erding'!AC26</f>
        <v>0</v>
      </c>
      <c r="AD36" s="207">
        <f>'P4.2 RH_Erding'!AD26</f>
        <v>0</v>
      </c>
      <c r="AE36" s="207">
        <f>'P4.2 RH_Erding'!AE26</f>
        <v>0</v>
      </c>
      <c r="AF36" s="207">
        <f>'P4.2 RH_Erding'!AF26</f>
        <v>0</v>
      </c>
      <c r="AG36" s="207">
        <f>'P4.2 RH_Erding'!AG26</f>
        <v>0</v>
      </c>
      <c r="AH36" s="207">
        <f>'P4.2 RH_Erding'!AH26</f>
        <v>0</v>
      </c>
      <c r="AI36" s="207">
        <f>'P4.2 RH_Erding'!AI26</f>
        <v>0</v>
      </c>
      <c r="AJ36" s="207">
        <f>'P4.2 RH_Erding'!AJ26</f>
        <v>0</v>
      </c>
      <c r="AK36" s="207">
        <f>'P4.2 RH_Erding'!AK26</f>
        <v>0</v>
      </c>
      <c r="AL36" s="207">
        <f>'P4.2 RH_Erding'!AL26</f>
        <v>0</v>
      </c>
      <c r="AM36" s="207">
        <f>'P4.2 RH_Erding'!AM26</f>
        <v>0</v>
      </c>
      <c r="AN36" s="207">
        <f>'P4.2 RH_Erding'!AN26</f>
        <v>0</v>
      </c>
      <c r="AO36" s="207">
        <f>'P4.2 RH_Erding'!AO26</f>
        <v>0</v>
      </c>
      <c r="AP36" s="207">
        <f>'P4.2 RH_Erding'!AP26</f>
        <v>0</v>
      </c>
      <c r="AQ36" s="207">
        <f>'P4.2 RH_Erding'!AQ26</f>
        <v>0</v>
      </c>
      <c r="AR36" s="207">
        <f>'P4.2 RH_Erding'!AR26</f>
        <v>0</v>
      </c>
      <c r="AS36" s="207">
        <f>'P4.2 RH_Erding'!AS26</f>
        <v>0</v>
      </c>
      <c r="AT36" s="207">
        <f>'P4.2 RH_Erding'!AT26</f>
        <v>0</v>
      </c>
    </row>
    <row r="37" spans="2:46" ht="14.4">
      <c r="B37" s="218"/>
      <c r="C37" s="173"/>
      <c r="D37" s="207"/>
      <c r="E37" s="207"/>
      <c r="G37" s="207">
        <f t="shared" si="9"/>
        <v>0</v>
      </c>
      <c r="H37" s="207">
        <f t="shared" si="10"/>
        <v>0</v>
      </c>
      <c r="I37" s="207">
        <f t="shared" si="11"/>
        <v>0</v>
      </c>
      <c r="K37" s="207">
        <f>'P4.3 RH_HH City'!S26</f>
        <v>0</v>
      </c>
      <c r="L37" s="207"/>
      <c r="M37" s="207"/>
      <c r="N37" s="207"/>
      <c r="O37" s="207"/>
      <c r="P37" s="207"/>
      <c r="Q37" s="207"/>
      <c r="R37" s="207"/>
      <c r="S37" s="207"/>
      <c r="T37" s="207">
        <f>'P4.3 RH_HH City'!T26</f>
        <v>0</v>
      </c>
      <c r="U37" s="207">
        <f>'P4.3 RH_HH City'!U26</f>
        <v>0</v>
      </c>
      <c r="V37" s="207">
        <f>'P4.3 RH_HH City'!V26</f>
        <v>0</v>
      </c>
      <c r="W37" s="207">
        <f>'P4.3 RH_HH City'!W26</f>
        <v>0</v>
      </c>
      <c r="X37" s="207">
        <f>'P4.3 RH_HH City'!X26</f>
        <v>0</v>
      </c>
      <c r="Y37" s="207">
        <f>'P4.3 RH_HH City'!Y26</f>
        <v>0</v>
      </c>
      <c r="Z37" s="207">
        <f>'P4.3 RH_HH City'!Z26</f>
        <v>0</v>
      </c>
      <c r="AA37" s="207">
        <f>'P4.3 RH_HH City'!AA26</f>
        <v>0</v>
      </c>
      <c r="AB37" s="207">
        <f>'P4.3 RH_HH City'!AB26</f>
        <v>0</v>
      </c>
      <c r="AC37" s="207">
        <f>'P4.3 RH_HH City'!AC26</f>
        <v>0</v>
      </c>
      <c r="AD37" s="207">
        <f>'P4.3 RH_HH City'!AD26</f>
        <v>0</v>
      </c>
      <c r="AE37" s="207">
        <f>E37</f>
        <v>0</v>
      </c>
      <c r="AF37" s="207">
        <f>'P4.3 RH_HH City'!AF26</f>
        <v>0</v>
      </c>
      <c r="AG37" s="207">
        <f>'P4.3 RH_HH City'!AG26</f>
        <v>0</v>
      </c>
      <c r="AH37" s="207">
        <f>'P4.3 RH_HH City'!AH26</f>
        <v>0</v>
      </c>
      <c r="AI37" s="207">
        <f>'P4.3 RH_HH City'!AI26</f>
        <v>0</v>
      </c>
      <c r="AJ37" s="207">
        <f>'P4.3 RH_HH City'!AJ26</f>
        <v>0</v>
      </c>
      <c r="AK37" s="207">
        <f>'P4.3 RH_HH City'!AK26</f>
        <v>0</v>
      </c>
      <c r="AL37" s="207">
        <f>'P4.3 RH_HH City'!AL26</f>
        <v>0</v>
      </c>
      <c r="AM37" s="207">
        <f>'P4.3 RH_HH City'!AM26</f>
        <v>0</v>
      </c>
      <c r="AN37" s="207">
        <f>'P4.3 RH_HH City'!AN26</f>
        <v>0</v>
      </c>
      <c r="AO37" s="207">
        <f>'P4.3 RH_HH City'!AO26</f>
        <v>0</v>
      </c>
      <c r="AP37" s="207">
        <f>'P4.3 RH_HH City'!AP26</f>
        <v>0</v>
      </c>
      <c r="AQ37" s="207">
        <f>'P4.3 RH_HH City'!AQ26</f>
        <v>0</v>
      </c>
      <c r="AR37" s="207">
        <f>'P4.3 RH_HH City'!AR26</f>
        <v>0</v>
      </c>
      <c r="AS37" s="207">
        <f>'P4.3 RH_HH City'!AS26</f>
        <v>0</v>
      </c>
      <c r="AT37" s="207">
        <f>'P4.3 RH_HH City'!AT26</f>
        <v>0</v>
      </c>
    </row>
    <row r="38" spans="2:46" ht="14.4">
      <c r="B38" s="173"/>
      <c r="C38" s="173"/>
      <c r="D38" s="207"/>
      <c r="E38" s="207"/>
      <c r="G38" s="207">
        <f t="shared" si="9"/>
        <v>0</v>
      </c>
      <c r="H38" s="207">
        <f t="shared" si="10"/>
        <v>0</v>
      </c>
      <c r="I38" s="207">
        <f t="shared" si="11"/>
        <v>0</v>
      </c>
      <c r="K38" s="207">
        <f>'P4.4 RH_HH Werft'!R26</f>
        <v>0</v>
      </c>
      <c r="L38" s="207"/>
      <c r="M38" s="207"/>
      <c r="N38" s="207"/>
      <c r="O38" s="207"/>
      <c r="P38" s="207"/>
      <c r="Q38" s="207"/>
      <c r="R38" s="207"/>
      <c r="S38" s="207"/>
      <c r="T38" s="207">
        <f>'P4.4 RH_HH Werft'!S26</f>
        <v>0</v>
      </c>
      <c r="U38" s="207">
        <f>'P4.4 RH_HH Werft'!T26</f>
        <v>0</v>
      </c>
      <c r="V38" s="207">
        <f>'P4.4 RH_HH Werft'!U26</f>
        <v>0</v>
      </c>
      <c r="W38" s="207">
        <f>'P4.4 RH_HH Werft'!V26</f>
        <v>0</v>
      </c>
      <c r="X38" s="207">
        <f>'P4.4 RH_HH Werft'!W26</f>
        <v>0</v>
      </c>
      <c r="Y38" s="207">
        <f>'P4.4 RH_HH Werft'!X26</f>
        <v>0</v>
      </c>
      <c r="Z38" s="207">
        <f>'P4.4 RH_HH Werft'!Y26</f>
        <v>0</v>
      </c>
      <c r="AA38" s="207">
        <f>'P4.4 RH_HH Werft'!Z26</f>
        <v>0</v>
      </c>
      <c r="AB38" s="207">
        <f>'P4.4 RH_HH Werft'!AA26</f>
        <v>0</v>
      </c>
      <c r="AC38" s="207">
        <f>'P4.4 RH_HH Werft'!AB26</f>
        <v>0</v>
      </c>
      <c r="AD38" s="207">
        <f>'P4.4 RH_HH Werft'!AC26</f>
        <v>0</v>
      </c>
      <c r="AE38" s="207">
        <f>'P4.4 RH_HH Werft'!AD26</f>
        <v>0</v>
      </c>
      <c r="AF38" s="207">
        <f>'P4.4 RH_HH Werft'!AE26</f>
        <v>0</v>
      </c>
      <c r="AG38" s="207">
        <f>'P4.4 RH_HH Werft'!AF26</f>
        <v>0</v>
      </c>
      <c r="AH38" s="207">
        <f>'P4.4 RH_HH Werft'!AG26</f>
        <v>0</v>
      </c>
      <c r="AI38" s="207">
        <f>'P4.4 RH_HH Werft'!AH26</f>
        <v>0</v>
      </c>
      <c r="AJ38" s="207">
        <f>'P4.4 RH_HH Werft'!AI26</f>
        <v>0</v>
      </c>
      <c r="AK38" s="207">
        <f>'P4.4 RH_HH Werft'!AJ26</f>
        <v>0</v>
      </c>
      <c r="AL38" s="207">
        <f>'P4.4 RH_HH Werft'!AK26</f>
        <v>0</v>
      </c>
      <c r="AM38" s="207">
        <f>'P4.4 RH_HH Werft'!AL26</f>
        <v>0</v>
      </c>
      <c r="AN38" s="207">
        <f>'P4.4 RH_HH Werft'!AM26</f>
        <v>0</v>
      </c>
      <c r="AO38" s="207">
        <f>'P4.4 RH_HH Werft'!AN26</f>
        <v>0</v>
      </c>
      <c r="AP38" s="207">
        <f>'P4.4 RH_HH Werft'!AO26</f>
        <v>0</v>
      </c>
      <c r="AQ38" s="207">
        <f>'P4.4 RH_HH Werft'!AP26</f>
        <v>0</v>
      </c>
      <c r="AR38" s="207">
        <f>'P4.4 RH_HH Werft'!AQ26</f>
        <v>0</v>
      </c>
      <c r="AS38" s="207">
        <f>'P4.4 RH_HH Werft'!AR26</f>
        <v>0</v>
      </c>
      <c r="AT38" s="207">
        <f>'P4.4 RH_HH Werft'!AS26</f>
        <v>0</v>
      </c>
    </row>
    <row r="39" spans="2:46" ht="14.4">
      <c r="B39" s="245"/>
      <c r="C39" s="173"/>
      <c r="D39" s="207"/>
      <c r="E39" s="207"/>
      <c r="G39" s="207">
        <f t="shared" si="9"/>
        <v>0</v>
      </c>
      <c r="H39" s="207">
        <f t="shared" si="10"/>
        <v>0</v>
      </c>
      <c r="I39" s="207">
        <f t="shared" si="11"/>
        <v>0</v>
      </c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</row>
    <row r="40" spans="2:46" ht="14.4">
      <c r="B40" s="218"/>
      <c r="C40" s="173"/>
      <c r="D40" s="207"/>
      <c r="E40" s="207"/>
      <c r="G40" s="207">
        <f>SUM(K40:V40)</f>
        <v>0</v>
      </c>
      <c r="H40" s="207">
        <f>SUM(W40:AH40)</f>
        <v>0</v>
      </c>
      <c r="I40" s="207">
        <f>SUM(AI40:AT40)</f>
        <v>0</v>
      </c>
      <c r="K40" s="207"/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>
        <f t="shared" ref="V40:AG40" si="12">$D$40/12</f>
        <v>0</v>
      </c>
      <c r="W40" s="207">
        <f t="shared" si="12"/>
        <v>0</v>
      </c>
      <c r="X40" s="207">
        <f t="shared" si="12"/>
        <v>0</v>
      </c>
      <c r="Y40" s="207">
        <f t="shared" si="12"/>
        <v>0</v>
      </c>
      <c r="Z40" s="207">
        <f t="shared" si="12"/>
        <v>0</v>
      </c>
      <c r="AA40" s="207">
        <f t="shared" si="12"/>
        <v>0</v>
      </c>
      <c r="AB40" s="207">
        <f t="shared" si="12"/>
        <v>0</v>
      </c>
      <c r="AC40" s="207">
        <f t="shared" si="12"/>
        <v>0</v>
      </c>
      <c r="AD40" s="207">
        <f t="shared" si="12"/>
        <v>0</v>
      </c>
      <c r="AE40" s="207">
        <f t="shared" si="12"/>
        <v>0</v>
      </c>
      <c r="AF40" s="207">
        <f t="shared" si="12"/>
        <v>0</v>
      </c>
      <c r="AG40" s="207">
        <f t="shared" si="12"/>
        <v>0</v>
      </c>
      <c r="AH40" s="207">
        <f>$D$40/12</f>
        <v>0</v>
      </c>
      <c r="AI40" s="207">
        <f t="shared" ref="AI40:AT40" si="13">$D$40/12</f>
        <v>0</v>
      </c>
      <c r="AJ40" s="207">
        <f t="shared" si="13"/>
        <v>0</v>
      </c>
      <c r="AK40" s="207">
        <f t="shared" si="13"/>
        <v>0</v>
      </c>
      <c r="AL40" s="207">
        <f t="shared" si="13"/>
        <v>0</v>
      </c>
      <c r="AM40" s="207">
        <f t="shared" si="13"/>
        <v>0</v>
      </c>
      <c r="AN40" s="207">
        <f t="shared" si="13"/>
        <v>0</v>
      </c>
      <c r="AO40" s="207">
        <f t="shared" si="13"/>
        <v>0</v>
      </c>
      <c r="AP40" s="207">
        <f t="shared" si="13"/>
        <v>0</v>
      </c>
      <c r="AQ40" s="207">
        <f t="shared" si="13"/>
        <v>0</v>
      </c>
      <c r="AR40" s="207">
        <f t="shared" si="13"/>
        <v>0</v>
      </c>
      <c r="AS40" s="207">
        <f t="shared" si="13"/>
        <v>0</v>
      </c>
      <c r="AT40" s="207">
        <f t="shared" si="13"/>
        <v>0</v>
      </c>
    </row>
    <row r="41" spans="2:46" ht="14.4">
      <c r="B41" s="218"/>
      <c r="C41" s="173"/>
      <c r="D41" s="207"/>
      <c r="E41" s="207"/>
      <c r="G41" s="207">
        <f t="shared" ref="G41:G58" si="14">SUM(K41:V41)</f>
        <v>0</v>
      </c>
      <c r="H41" s="207">
        <f t="shared" ref="H41:H58" si="15">SUM(W41:AH41)</f>
        <v>0</v>
      </c>
      <c r="I41" s="207">
        <f t="shared" ref="I41:I58" si="16">SUM(AI41:AT41)</f>
        <v>0</v>
      </c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>
        <f t="shared" ref="V41:AG41" si="17">$D$41/12</f>
        <v>0</v>
      </c>
      <c r="W41" s="207">
        <f t="shared" si="17"/>
        <v>0</v>
      </c>
      <c r="X41" s="207">
        <f t="shared" si="17"/>
        <v>0</v>
      </c>
      <c r="Y41" s="207">
        <f t="shared" si="17"/>
        <v>0</v>
      </c>
      <c r="Z41" s="207">
        <f t="shared" si="17"/>
        <v>0</v>
      </c>
      <c r="AA41" s="207">
        <f t="shared" si="17"/>
        <v>0</v>
      </c>
      <c r="AB41" s="207">
        <f t="shared" si="17"/>
        <v>0</v>
      </c>
      <c r="AC41" s="207">
        <f t="shared" si="17"/>
        <v>0</v>
      </c>
      <c r="AD41" s="207">
        <f t="shared" si="17"/>
        <v>0</v>
      </c>
      <c r="AE41" s="207">
        <f t="shared" si="17"/>
        <v>0</v>
      </c>
      <c r="AF41" s="207">
        <f t="shared" si="17"/>
        <v>0</v>
      </c>
      <c r="AG41" s="207">
        <f t="shared" si="17"/>
        <v>0</v>
      </c>
      <c r="AH41" s="207">
        <f>$D$41/12</f>
        <v>0</v>
      </c>
      <c r="AI41" s="207">
        <f t="shared" ref="AI41:AT41" si="18">$D$41/12</f>
        <v>0</v>
      </c>
      <c r="AJ41" s="207">
        <f t="shared" si="18"/>
        <v>0</v>
      </c>
      <c r="AK41" s="207">
        <f t="shared" si="18"/>
        <v>0</v>
      </c>
      <c r="AL41" s="207">
        <f t="shared" si="18"/>
        <v>0</v>
      </c>
      <c r="AM41" s="207">
        <f t="shared" si="18"/>
        <v>0</v>
      </c>
      <c r="AN41" s="207">
        <f t="shared" si="18"/>
        <v>0</v>
      </c>
      <c r="AO41" s="207">
        <f t="shared" si="18"/>
        <v>0</v>
      </c>
      <c r="AP41" s="207">
        <f t="shared" si="18"/>
        <v>0</v>
      </c>
      <c r="AQ41" s="207">
        <f t="shared" si="18"/>
        <v>0</v>
      </c>
      <c r="AR41" s="207">
        <f t="shared" si="18"/>
        <v>0</v>
      </c>
      <c r="AS41" s="207">
        <f t="shared" si="18"/>
        <v>0</v>
      </c>
      <c r="AT41" s="207">
        <f t="shared" si="18"/>
        <v>0</v>
      </c>
    </row>
    <row r="42" spans="2:46" ht="14.4">
      <c r="B42" s="218"/>
      <c r="C42" s="173"/>
      <c r="D42" s="207"/>
      <c r="E42" s="207"/>
      <c r="G42" s="207">
        <f t="shared" si="14"/>
        <v>0</v>
      </c>
      <c r="H42" s="207">
        <f t="shared" si="15"/>
        <v>0</v>
      </c>
      <c r="I42" s="207">
        <f t="shared" si="16"/>
        <v>0</v>
      </c>
      <c r="K42" s="207"/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>
        <f t="shared" ref="V42:AG42" si="19">$D$42/12</f>
        <v>0</v>
      </c>
      <c r="W42" s="207">
        <f t="shared" si="19"/>
        <v>0</v>
      </c>
      <c r="X42" s="207">
        <f t="shared" si="19"/>
        <v>0</v>
      </c>
      <c r="Y42" s="207">
        <f t="shared" si="19"/>
        <v>0</v>
      </c>
      <c r="Z42" s="207">
        <f t="shared" si="19"/>
        <v>0</v>
      </c>
      <c r="AA42" s="207">
        <f t="shared" si="19"/>
        <v>0</v>
      </c>
      <c r="AB42" s="207">
        <f t="shared" si="19"/>
        <v>0</v>
      </c>
      <c r="AC42" s="207">
        <f t="shared" si="19"/>
        <v>0</v>
      </c>
      <c r="AD42" s="207">
        <f t="shared" si="19"/>
        <v>0</v>
      </c>
      <c r="AE42" s="207">
        <f t="shared" si="19"/>
        <v>0</v>
      </c>
      <c r="AF42" s="207">
        <f t="shared" si="19"/>
        <v>0</v>
      </c>
      <c r="AG42" s="207">
        <f t="shared" si="19"/>
        <v>0</v>
      </c>
      <c r="AH42" s="207">
        <f>$D$42/12</f>
        <v>0</v>
      </c>
      <c r="AI42" s="207">
        <f t="shared" ref="AI42:AT42" si="20">$D$42/12</f>
        <v>0</v>
      </c>
      <c r="AJ42" s="207">
        <f t="shared" si="20"/>
        <v>0</v>
      </c>
      <c r="AK42" s="207">
        <f t="shared" si="20"/>
        <v>0</v>
      </c>
      <c r="AL42" s="207">
        <f t="shared" si="20"/>
        <v>0</v>
      </c>
      <c r="AM42" s="207">
        <f t="shared" si="20"/>
        <v>0</v>
      </c>
      <c r="AN42" s="207">
        <f t="shared" si="20"/>
        <v>0</v>
      </c>
      <c r="AO42" s="207">
        <f t="shared" si="20"/>
        <v>0</v>
      </c>
      <c r="AP42" s="207">
        <f t="shared" si="20"/>
        <v>0</v>
      </c>
      <c r="AQ42" s="207">
        <f t="shared" si="20"/>
        <v>0</v>
      </c>
      <c r="AR42" s="207">
        <f t="shared" si="20"/>
        <v>0</v>
      </c>
      <c r="AS42" s="207">
        <f t="shared" si="20"/>
        <v>0</v>
      </c>
      <c r="AT42" s="207">
        <f t="shared" si="20"/>
        <v>0</v>
      </c>
    </row>
    <row r="43" spans="2:46" ht="14.4">
      <c r="B43" s="218"/>
      <c r="C43" s="173"/>
      <c r="D43" s="207"/>
      <c r="E43" s="207"/>
      <c r="G43" s="207">
        <f t="shared" si="14"/>
        <v>0</v>
      </c>
      <c r="H43" s="207">
        <f t="shared" si="15"/>
        <v>0</v>
      </c>
      <c r="I43" s="207">
        <f t="shared" si="16"/>
        <v>0</v>
      </c>
      <c r="K43" s="207"/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>
        <f t="shared" ref="V43:AG43" si="21">$D$43/12</f>
        <v>0</v>
      </c>
      <c r="W43" s="207">
        <f t="shared" si="21"/>
        <v>0</v>
      </c>
      <c r="X43" s="207">
        <f t="shared" si="21"/>
        <v>0</v>
      </c>
      <c r="Y43" s="207">
        <f t="shared" si="21"/>
        <v>0</v>
      </c>
      <c r="Z43" s="207">
        <f t="shared" si="21"/>
        <v>0</v>
      </c>
      <c r="AA43" s="207">
        <f t="shared" si="21"/>
        <v>0</v>
      </c>
      <c r="AB43" s="207">
        <f t="shared" si="21"/>
        <v>0</v>
      </c>
      <c r="AC43" s="207">
        <f t="shared" si="21"/>
        <v>0</v>
      </c>
      <c r="AD43" s="207">
        <f t="shared" si="21"/>
        <v>0</v>
      </c>
      <c r="AE43" s="207">
        <f t="shared" si="21"/>
        <v>0</v>
      </c>
      <c r="AF43" s="207">
        <f t="shared" si="21"/>
        <v>0</v>
      </c>
      <c r="AG43" s="207">
        <f t="shared" si="21"/>
        <v>0</v>
      </c>
      <c r="AH43" s="207">
        <f>$D$43/12</f>
        <v>0</v>
      </c>
      <c r="AI43" s="207">
        <f t="shared" ref="AI43:AT43" si="22">$D$43/12</f>
        <v>0</v>
      </c>
      <c r="AJ43" s="207">
        <f t="shared" si="22"/>
        <v>0</v>
      </c>
      <c r="AK43" s="207">
        <f t="shared" si="22"/>
        <v>0</v>
      </c>
      <c r="AL43" s="207">
        <f t="shared" si="22"/>
        <v>0</v>
      </c>
      <c r="AM43" s="207">
        <f t="shared" si="22"/>
        <v>0</v>
      </c>
      <c r="AN43" s="207">
        <f t="shared" si="22"/>
        <v>0</v>
      </c>
      <c r="AO43" s="207">
        <f t="shared" si="22"/>
        <v>0</v>
      </c>
      <c r="AP43" s="207">
        <f t="shared" si="22"/>
        <v>0</v>
      </c>
      <c r="AQ43" s="207">
        <f t="shared" si="22"/>
        <v>0</v>
      </c>
      <c r="AR43" s="207">
        <f t="shared" si="22"/>
        <v>0</v>
      </c>
      <c r="AS43" s="207">
        <f t="shared" si="22"/>
        <v>0</v>
      </c>
      <c r="AT43" s="207">
        <f t="shared" si="22"/>
        <v>0</v>
      </c>
    </row>
    <row r="44" spans="2:46" ht="14.4">
      <c r="B44" s="173"/>
      <c r="C44" s="173"/>
      <c r="D44" s="207"/>
      <c r="E44" s="207"/>
      <c r="G44" s="207">
        <f t="shared" si="14"/>
        <v>0</v>
      </c>
      <c r="H44" s="207">
        <f t="shared" si="15"/>
        <v>0</v>
      </c>
      <c r="I44" s="207">
        <f t="shared" si="16"/>
        <v>0</v>
      </c>
      <c r="K44" s="207"/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</row>
    <row r="45" spans="2:46" ht="14.4">
      <c r="B45" s="245"/>
      <c r="C45" s="173"/>
      <c r="D45" s="207"/>
      <c r="E45" s="207"/>
      <c r="G45" s="207">
        <f t="shared" si="14"/>
        <v>0</v>
      </c>
      <c r="H45" s="207">
        <f t="shared" si="15"/>
        <v>0</v>
      </c>
      <c r="I45" s="207">
        <f t="shared" si="16"/>
        <v>0</v>
      </c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</row>
    <row r="46" spans="2:46" ht="14.4">
      <c r="B46" s="218"/>
      <c r="C46" s="173"/>
      <c r="D46" s="207"/>
      <c r="E46" s="207"/>
      <c r="G46" s="207">
        <f t="shared" si="14"/>
        <v>0</v>
      </c>
      <c r="H46" s="207">
        <f t="shared" si="15"/>
        <v>0</v>
      </c>
      <c r="I46" s="207">
        <f t="shared" si="16"/>
        <v>0</v>
      </c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>
        <f>$E$46/2/3</f>
        <v>0</v>
      </c>
      <c r="AA46" s="207">
        <f t="shared" ref="AA46:AB46" si="23">$E$46/2/3</f>
        <v>0</v>
      </c>
      <c r="AB46" s="207">
        <f t="shared" si="23"/>
        <v>0</v>
      </c>
      <c r="AC46" s="207"/>
      <c r="AD46" s="207"/>
      <c r="AE46" s="207">
        <f>$E$46/2/3</f>
        <v>0</v>
      </c>
      <c r="AF46" s="207">
        <f t="shared" ref="AF46:AG46" si="24">$E$46/2/3</f>
        <v>0</v>
      </c>
      <c r="AG46" s="207">
        <f t="shared" si="24"/>
        <v>0</v>
      </c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</row>
    <row r="47" spans="2:46" ht="14.4">
      <c r="B47" s="173"/>
      <c r="C47" s="173"/>
      <c r="D47" s="207"/>
      <c r="E47" s="207"/>
      <c r="G47" s="207">
        <f t="shared" si="14"/>
        <v>0</v>
      </c>
      <c r="H47" s="207">
        <f t="shared" si="15"/>
        <v>0</v>
      </c>
      <c r="I47" s="207">
        <f t="shared" si="16"/>
        <v>0</v>
      </c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</row>
    <row r="48" spans="2:46" ht="14.4">
      <c r="B48" s="245"/>
      <c r="C48" s="173"/>
      <c r="D48" s="207"/>
      <c r="E48" s="207"/>
      <c r="G48" s="207">
        <f t="shared" si="14"/>
        <v>0</v>
      </c>
      <c r="H48" s="207">
        <f t="shared" si="15"/>
        <v>0</v>
      </c>
      <c r="I48" s="207">
        <f t="shared" si="16"/>
        <v>0</v>
      </c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</row>
    <row r="49" spans="2:46" ht="14.4">
      <c r="B49" s="218"/>
      <c r="C49" s="173"/>
      <c r="D49" s="207"/>
      <c r="E49" s="207"/>
      <c r="G49" s="207">
        <f t="shared" si="14"/>
        <v>0</v>
      </c>
      <c r="H49" s="207">
        <f t="shared" si="15"/>
        <v>0</v>
      </c>
      <c r="I49" s="207">
        <f t="shared" si="16"/>
        <v>0</v>
      </c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>
        <f>D49</f>
        <v>0</v>
      </c>
      <c r="AA49" s="207"/>
      <c r="AB49" s="207">
        <f>D49</f>
        <v>0</v>
      </c>
      <c r="AC49" s="207"/>
      <c r="AD49" s="207"/>
      <c r="AE49" s="207">
        <f>D49</f>
        <v>0</v>
      </c>
      <c r="AF49" s="207"/>
      <c r="AG49" s="207">
        <f>D49</f>
        <v>0</v>
      </c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</row>
    <row r="50" spans="2:46" ht="14.4">
      <c r="B50" s="218"/>
      <c r="C50" s="173"/>
      <c r="D50" s="207"/>
      <c r="E50" s="207"/>
      <c r="G50" s="207">
        <f t="shared" si="14"/>
        <v>0</v>
      </c>
      <c r="H50" s="207">
        <f t="shared" si="15"/>
        <v>0</v>
      </c>
      <c r="I50" s="207">
        <f t="shared" si="16"/>
        <v>0</v>
      </c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>
        <f>D50</f>
        <v>0</v>
      </c>
      <c r="AC50" s="207"/>
      <c r="AD50" s="207"/>
      <c r="AE50" s="207"/>
      <c r="AF50" s="207"/>
      <c r="AG50" s="207">
        <f>D50</f>
        <v>0</v>
      </c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</row>
    <row r="51" spans="2:46" ht="14.4">
      <c r="B51" s="218"/>
      <c r="C51" s="173"/>
      <c r="D51" s="207"/>
      <c r="E51" s="207"/>
      <c r="G51" s="207">
        <f t="shared" si="14"/>
        <v>0</v>
      </c>
      <c r="H51" s="207">
        <f t="shared" si="15"/>
        <v>0</v>
      </c>
      <c r="I51" s="207">
        <f t="shared" si="16"/>
        <v>0</v>
      </c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</row>
    <row r="52" spans="2:46" ht="14.4">
      <c r="B52" s="218"/>
      <c r="C52" s="173"/>
      <c r="D52" s="207"/>
      <c r="E52" s="207"/>
      <c r="G52" s="207">
        <f t="shared" si="14"/>
        <v>0</v>
      </c>
      <c r="H52" s="207">
        <f t="shared" si="15"/>
        <v>0</v>
      </c>
      <c r="I52" s="207">
        <f t="shared" si="16"/>
        <v>0</v>
      </c>
      <c r="K52" s="207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07"/>
      <c r="AA52" s="207"/>
      <c r="AB52" s="207"/>
      <c r="AC52" s="207"/>
      <c r="AD52" s="207"/>
      <c r="AE52" s="207"/>
      <c r="AF52" s="207"/>
      <c r="AG52" s="207"/>
      <c r="AH52" s="207"/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</row>
    <row r="53" spans="2:46" ht="14.4">
      <c r="B53" s="245"/>
      <c r="C53" s="245"/>
      <c r="D53" s="207"/>
      <c r="E53" s="207"/>
      <c r="G53" s="207">
        <f t="shared" si="14"/>
        <v>0</v>
      </c>
      <c r="H53" s="207">
        <f t="shared" si="15"/>
        <v>0</v>
      </c>
      <c r="I53" s="207">
        <f t="shared" si="16"/>
        <v>0</v>
      </c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D53" s="207"/>
      <c r="AE53" s="207"/>
      <c r="AF53" s="207"/>
      <c r="AG53" s="207"/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</row>
    <row r="54" spans="2:46" ht="14.4">
      <c r="B54" s="218"/>
      <c r="C54" s="173"/>
      <c r="D54" s="207"/>
      <c r="E54" s="207"/>
      <c r="G54" s="207">
        <f t="shared" si="14"/>
        <v>0</v>
      </c>
      <c r="H54" s="207">
        <f t="shared" si="15"/>
        <v>0</v>
      </c>
      <c r="I54" s="207">
        <f t="shared" si="16"/>
        <v>0</v>
      </c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</row>
    <row r="55" spans="2:46" ht="14.4">
      <c r="B55" s="218"/>
      <c r="C55" s="173"/>
      <c r="D55" s="207"/>
      <c r="E55" s="207"/>
      <c r="G55" s="207">
        <f t="shared" si="14"/>
        <v>0</v>
      </c>
      <c r="H55" s="207">
        <f t="shared" si="15"/>
        <v>0</v>
      </c>
      <c r="I55" s="207">
        <f t="shared" si="16"/>
        <v>0</v>
      </c>
      <c r="K55" s="207"/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  <c r="AA55" s="207"/>
      <c r="AB55" s="207"/>
      <c r="AC55" s="207"/>
      <c r="AD55" s="207"/>
      <c r="AE55" s="207"/>
      <c r="AF55" s="207"/>
      <c r="AG55" s="207"/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</row>
    <row r="56" spans="2:46" ht="14.4">
      <c r="B56" s="218"/>
      <c r="C56" s="173"/>
      <c r="D56" s="207"/>
      <c r="E56" s="207"/>
      <c r="G56" s="207">
        <f t="shared" si="14"/>
        <v>0</v>
      </c>
      <c r="H56" s="207">
        <f t="shared" si="15"/>
        <v>0</v>
      </c>
      <c r="I56" s="207">
        <f t="shared" si="16"/>
        <v>0</v>
      </c>
      <c r="K56" s="207"/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207"/>
      <c r="AG56" s="207"/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</row>
    <row r="57" spans="2:46" ht="14.4">
      <c r="B57" s="218"/>
      <c r="C57" s="173"/>
      <c r="D57" s="207"/>
      <c r="E57" s="207">
        <f t="shared" ref="E57:E58" si="25">C57*D57</f>
        <v>0</v>
      </c>
      <c r="G57" s="207">
        <f t="shared" si="14"/>
        <v>0</v>
      </c>
      <c r="H57" s="207">
        <f t="shared" si="15"/>
        <v>0</v>
      </c>
      <c r="I57" s="207">
        <f t="shared" si="16"/>
        <v>0</v>
      </c>
      <c r="K57" s="207"/>
      <c r="L57" s="207"/>
      <c r="M57" s="207"/>
      <c r="N57" s="207"/>
      <c r="O57" s="207"/>
      <c r="P57" s="207"/>
      <c r="Q57" s="207"/>
      <c r="R57" s="207"/>
      <c r="S57" s="207"/>
      <c r="T57" s="207"/>
      <c r="U57" s="207"/>
      <c r="V57" s="207"/>
      <c r="W57" s="207"/>
      <c r="X57" s="207"/>
      <c r="Y57" s="207"/>
      <c r="Z57" s="207"/>
      <c r="AA57" s="207"/>
      <c r="AB57" s="207"/>
      <c r="AC57" s="207"/>
      <c r="AD57" s="207"/>
      <c r="AE57" s="207"/>
      <c r="AF57" s="207"/>
      <c r="AG57" s="207"/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</row>
    <row r="58" spans="2:46" ht="14.4">
      <c r="B58" s="173"/>
      <c r="C58" s="173"/>
      <c r="D58" s="207"/>
      <c r="E58" s="207">
        <f t="shared" si="25"/>
        <v>0</v>
      </c>
      <c r="G58" s="207">
        <f t="shared" si="14"/>
        <v>0</v>
      </c>
      <c r="H58" s="207">
        <f t="shared" si="15"/>
        <v>0</v>
      </c>
      <c r="I58" s="207">
        <f t="shared" si="16"/>
        <v>0</v>
      </c>
      <c r="K58" s="207"/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207"/>
      <c r="W58" s="207"/>
      <c r="X58" s="207"/>
      <c r="Y58" s="207"/>
      <c r="Z58" s="207"/>
      <c r="AA58" s="207"/>
      <c r="AB58" s="207"/>
      <c r="AC58" s="207"/>
      <c r="AD58" s="207"/>
      <c r="AE58" s="207"/>
      <c r="AF58" s="207"/>
      <c r="AG58" s="207"/>
      <c r="AH58" s="207"/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</row>
    <row r="59" spans="2:46" ht="14.4" thickBot="1">
      <c r="B59" s="156"/>
      <c r="C59" s="156"/>
      <c r="G59" s="182"/>
    </row>
    <row r="60" spans="2:46" ht="15" thickBot="1">
      <c r="B60" s="175" t="s">
        <v>86</v>
      </c>
      <c r="C60" s="176"/>
      <c r="D60" s="177"/>
      <c r="E60" s="208">
        <f>SUM(E35:E58)</f>
        <v>0</v>
      </c>
      <c r="G60" s="209">
        <f t="shared" ref="G60:I60" si="26">SUM(G35:G58)</f>
        <v>0</v>
      </c>
      <c r="H60" s="209">
        <f t="shared" si="26"/>
        <v>0</v>
      </c>
      <c r="I60" s="209">
        <f t="shared" si="26"/>
        <v>0</v>
      </c>
      <c r="K60" s="209">
        <f>SUM(K36:K58)</f>
        <v>0</v>
      </c>
      <c r="L60" s="209">
        <f t="shared" ref="L60:W60" si="27">SUM(L36:L58)</f>
        <v>0</v>
      </c>
      <c r="M60" s="209">
        <f t="shared" si="27"/>
        <v>0</v>
      </c>
      <c r="N60" s="209">
        <f t="shared" si="27"/>
        <v>0</v>
      </c>
      <c r="O60" s="209">
        <f t="shared" si="27"/>
        <v>0</v>
      </c>
      <c r="P60" s="209">
        <f t="shared" si="27"/>
        <v>0</v>
      </c>
      <c r="Q60" s="209">
        <f t="shared" si="27"/>
        <v>0</v>
      </c>
      <c r="R60" s="209">
        <f t="shared" si="27"/>
        <v>0</v>
      </c>
      <c r="S60" s="209">
        <f t="shared" si="27"/>
        <v>0</v>
      </c>
      <c r="T60" s="209">
        <f t="shared" si="27"/>
        <v>0</v>
      </c>
      <c r="U60" s="209">
        <f t="shared" si="27"/>
        <v>0</v>
      </c>
      <c r="V60" s="209">
        <f t="shared" si="27"/>
        <v>0</v>
      </c>
      <c r="W60" s="209">
        <f t="shared" si="27"/>
        <v>0</v>
      </c>
      <c r="X60" s="209">
        <f t="shared" ref="X60:AT60" si="28">SUM(X36:X58)</f>
        <v>0</v>
      </c>
      <c r="Y60" s="209">
        <f t="shared" si="28"/>
        <v>0</v>
      </c>
      <c r="Z60" s="209">
        <f t="shared" si="28"/>
        <v>0</v>
      </c>
      <c r="AA60" s="209">
        <f t="shared" si="28"/>
        <v>0</v>
      </c>
      <c r="AB60" s="209">
        <f t="shared" si="28"/>
        <v>0</v>
      </c>
      <c r="AC60" s="209">
        <f t="shared" si="28"/>
        <v>0</v>
      </c>
      <c r="AD60" s="209">
        <f t="shared" si="28"/>
        <v>0</v>
      </c>
      <c r="AE60" s="209">
        <f t="shared" si="28"/>
        <v>0</v>
      </c>
      <c r="AF60" s="209">
        <f t="shared" si="28"/>
        <v>0</v>
      </c>
      <c r="AG60" s="209">
        <f t="shared" si="28"/>
        <v>0</v>
      </c>
      <c r="AH60" s="209">
        <f t="shared" si="28"/>
        <v>0</v>
      </c>
      <c r="AI60" s="209">
        <f t="shared" si="28"/>
        <v>0</v>
      </c>
      <c r="AJ60" s="209">
        <f t="shared" si="28"/>
        <v>0</v>
      </c>
      <c r="AK60" s="209">
        <f t="shared" si="28"/>
        <v>0</v>
      </c>
      <c r="AL60" s="209">
        <f t="shared" si="28"/>
        <v>0</v>
      </c>
      <c r="AM60" s="209">
        <f t="shared" si="28"/>
        <v>0</v>
      </c>
      <c r="AN60" s="209">
        <f t="shared" si="28"/>
        <v>0</v>
      </c>
      <c r="AO60" s="209">
        <f t="shared" si="28"/>
        <v>0</v>
      </c>
      <c r="AP60" s="209">
        <f t="shared" si="28"/>
        <v>0</v>
      </c>
      <c r="AQ60" s="209">
        <f t="shared" si="28"/>
        <v>0</v>
      </c>
      <c r="AR60" s="209">
        <f t="shared" si="28"/>
        <v>0</v>
      </c>
      <c r="AS60" s="209">
        <f t="shared" si="28"/>
        <v>0</v>
      </c>
      <c r="AT60" s="209">
        <f t="shared" si="28"/>
        <v>0</v>
      </c>
    </row>
    <row r="61" spans="2:46" ht="14.4">
      <c r="B61" s="168"/>
      <c r="C61" s="168"/>
      <c r="D61" s="170"/>
      <c r="E61" s="210"/>
      <c r="G61" s="210"/>
      <c r="H61" s="210"/>
      <c r="I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</row>
    <row r="62" spans="2:46" ht="14.4">
      <c r="B62" s="276" t="s">
        <v>121</v>
      </c>
      <c r="C62" s="276"/>
      <c r="D62" s="276"/>
      <c r="E62" s="276"/>
      <c r="G62" s="171" t="s">
        <v>174</v>
      </c>
      <c r="H62" s="171"/>
      <c r="I62" s="171"/>
      <c r="K62" s="235"/>
      <c r="L62" s="235"/>
      <c r="M62" s="235"/>
      <c r="N62" s="235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</row>
    <row r="63" spans="2:46">
      <c r="B63" s="156"/>
      <c r="C63" s="156"/>
      <c r="G63" s="182"/>
    </row>
    <row r="64" spans="2:46" ht="14.4">
      <c r="B64" s="178" t="s">
        <v>120</v>
      </c>
      <c r="C64" s="178" t="s">
        <v>194</v>
      </c>
      <c r="D64" s="179" t="s">
        <v>163</v>
      </c>
      <c r="E64" s="179" t="s">
        <v>195</v>
      </c>
      <c r="G64" s="179" t="s">
        <v>175</v>
      </c>
      <c r="H64" s="179" t="s">
        <v>176</v>
      </c>
      <c r="I64" s="179" t="s">
        <v>177</v>
      </c>
      <c r="K64" s="236">
        <v>45658</v>
      </c>
      <c r="L64" s="236">
        <v>45689</v>
      </c>
      <c r="M64" s="236">
        <v>45717</v>
      </c>
      <c r="N64" s="236">
        <v>45748</v>
      </c>
      <c r="O64" s="236">
        <v>45778</v>
      </c>
      <c r="P64" s="236">
        <v>45809</v>
      </c>
      <c r="Q64" s="236">
        <v>45839</v>
      </c>
      <c r="R64" s="236">
        <v>45870</v>
      </c>
      <c r="S64" s="236">
        <v>45901</v>
      </c>
      <c r="T64" s="236">
        <v>45931</v>
      </c>
      <c r="U64" s="236">
        <v>45962</v>
      </c>
      <c r="V64" s="236">
        <v>45992</v>
      </c>
      <c r="W64" s="236">
        <v>46023</v>
      </c>
      <c r="X64" s="236">
        <v>46054</v>
      </c>
      <c r="Y64" s="236">
        <v>46082</v>
      </c>
      <c r="Z64" s="236">
        <v>46113</v>
      </c>
      <c r="AA64" s="236">
        <v>46143</v>
      </c>
      <c r="AB64" s="236">
        <v>46174</v>
      </c>
      <c r="AC64" s="236">
        <v>46204</v>
      </c>
      <c r="AD64" s="236">
        <v>46235</v>
      </c>
      <c r="AE64" s="236">
        <v>46266</v>
      </c>
      <c r="AF64" s="236">
        <v>46296</v>
      </c>
      <c r="AG64" s="236">
        <v>46327</v>
      </c>
      <c r="AH64" s="236">
        <v>46357</v>
      </c>
      <c r="AI64" s="236">
        <v>46388</v>
      </c>
      <c r="AJ64" s="236">
        <v>46419</v>
      </c>
      <c r="AK64" s="236">
        <v>46447</v>
      </c>
      <c r="AL64" s="236">
        <v>46478</v>
      </c>
      <c r="AM64" s="236">
        <v>46508</v>
      </c>
      <c r="AN64" s="236">
        <v>46539</v>
      </c>
      <c r="AO64" s="236">
        <v>46569</v>
      </c>
      <c r="AP64" s="236">
        <v>46600</v>
      </c>
      <c r="AQ64" s="236">
        <v>46631</v>
      </c>
      <c r="AR64" s="236">
        <v>46661</v>
      </c>
      <c r="AS64" s="236">
        <v>46692</v>
      </c>
      <c r="AT64" s="236">
        <v>46722</v>
      </c>
    </row>
    <row r="65" spans="1:46" ht="14.4">
      <c r="B65" s="173"/>
      <c r="C65" s="173"/>
      <c r="D65" s="207"/>
      <c r="E65" s="207">
        <f>C65*D65</f>
        <v>0</v>
      </c>
      <c r="G65" s="207">
        <f t="shared" ref="G65:G69" si="29">SUM(K65:V65)</f>
        <v>0</v>
      </c>
      <c r="H65" s="207">
        <f t="shared" ref="H65:H69" si="30">SUM(W65:AH65)</f>
        <v>0</v>
      </c>
      <c r="I65" s="207">
        <f t="shared" ref="I65:I69" si="31">SUM(AI65:AT65)</f>
        <v>0</v>
      </c>
      <c r="K65" s="207">
        <f>'P4.1 RH_Werk1'!S53</f>
        <v>0</v>
      </c>
      <c r="L65" s="207"/>
      <c r="M65" s="207"/>
      <c r="N65" s="207"/>
      <c r="O65" s="207"/>
      <c r="P65" s="207"/>
      <c r="Q65" s="207"/>
      <c r="R65" s="207"/>
      <c r="S65" s="207"/>
      <c r="T65" s="207">
        <f>'P4.1 RH_Werk1'!T53</f>
        <v>0</v>
      </c>
      <c r="U65" s="207">
        <f>'P4.1 RH_Werk1'!U53</f>
        <v>0</v>
      </c>
      <c r="V65" s="207"/>
      <c r="W65" s="207"/>
      <c r="X65" s="207">
        <f>'P4.1 RH_Werk1'!X53</f>
        <v>0</v>
      </c>
      <c r="Y65" s="207">
        <f>'P4.1 RH_Werk1'!Y53</f>
        <v>0</v>
      </c>
      <c r="Z65" s="207">
        <f>'P4.1 RH_Werk1'!Z53</f>
        <v>0</v>
      </c>
      <c r="AA65" s="207">
        <f>'P4.1 RH_Werk1'!AA53</f>
        <v>0</v>
      </c>
      <c r="AB65" s="207">
        <f>'P4.1 RH_Werk1'!AB53</f>
        <v>0</v>
      </c>
      <c r="AC65" s="207"/>
      <c r="AD65" s="207">
        <f>'P4.1 RH_Werk1'!AD53</f>
        <v>0</v>
      </c>
      <c r="AE65" s="207">
        <f>'P4.1 RH_Werk1'!AE53</f>
        <v>0</v>
      </c>
      <c r="AF65" s="207">
        <f>'P4.1 RH_Werk1'!AF53</f>
        <v>0</v>
      </c>
      <c r="AG65" s="207">
        <f>'P4.1 RH_Werk1'!AG53</f>
        <v>0</v>
      </c>
      <c r="AH65" s="207">
        <f>'P4.1 RH_Werk1'!AH53</f>
        <v>0</v>
      </c>
      <c r="AI65" s="207">
        <f>'P4.1 RH_Werk1'!AI53</f>
        <v>0</v>
      </c>
      <c r="AJ65" s="207">
        <f>'P4.1 RH_Werk1'!AJ53</f>
        <v>0</v>
      </c>
      <c r="AK65" s="207">
        <f>'P4.1 RH_Werk1'!AK53</f>
        <v>0</v>
      </c>
      <c r="AL65" s="207">
        <f>'P4.1 RH_Werk1'!AL53</f>
        <v>0</v>
      </c>
      <c r="AM65" s="207">
        <f>'P4.1 RH_Werk1'!AM53</f>
        <v>0</v>
      </c>
      <c r="AN65" s="207">
        <f>'P4.1 RH_Werk1'!AN53</f>
        <v>0</v>
      </c>
      <c r="AO65" s="207">
        <f>'P4.1 RH_Werk1'!AO53</f>
        <v>0</v>
      </c>
      <c r="AP65" s="207">
        <f>'P4.1 RH_Werk1'!AP53</f>
        <v>0</v>
      </c>
      <c r="AQ65" s="207">
        <f>'P4.1 RH_Werk1'!AQ53</f>
        <v>0</v>
      </c>
      <c r="AR65" s="207">
        <f>'P4.1 RH_Werk1'!AR53</f>
        <v>0</v>
      </c>
      <c r="AS65" s="207">
        <f>'P4.1 RH_Werk1'!AS53</f>
        <v>0</v>
      </c>
      <c r="AT65" s="207">
        <f>'P4.1 RH_Werk1'!AT53</f>
        <v>0</v>
      </c>
    </row>
    <row r="66" spans="1:46" ht="14.4">
      <c r="B66" s="218"/>
      <c r="C66" s="173"/>
      <c r="D66" s="207"/>
      <c r="E66" s="207">
        <f>C66*D66</f>
        <v>0</v>
      </c>
      <c r="G66" s="207">
        <f t="shared" si="29"/>
        <v>0</v>
      </c>
      <c r="H66" s="207">
        <f t="shared" si="30"/>
        <v>0</v>
      </c>
      <c r="I66" s="207">
        <f t="shared" si="31"/>
        <v>0</v>
      </c>
      <c r="K66" s="207">
        <f>'P4.2 RH_Erding'!S56</f>
        <v>0</v>
      </c>
      <c r="L66" s="207"/>
      <c r="M66" s="207"/>
      <c r="N66" s="207"/>
      <c r="O66" s="207"/>
      <c r="P66" s="207"/>
      <c r="Q66" s="207"/>
      <c r="R66" s="207"/>
      <c r="S66" s="207"/>
      <c r="T66" s="207">
        <f>'P4.2 RH_Erding'!T56</f>
        <v>0</v>
      </c>
      <c r="U66" s="207">
        <f>'P4.2 RH_Erding'!U56</f>
        <v>0</v>
      </c>
      <c r="V66" s="207">
        <f>'P4.2 RH_Erding'!V56</f>
        <v>0</v>
      </c>
      <c r="W66" s="207">
        <f>'P4.2 RH_Erding'!W56</f>
        <v>0</v>
      </c>
      <c r="X66" s="207">
        <f>'P4.2 RH_Erding'!X56</f>
        <v>0</v>
      </c>
      <c r="Y66" s="207">
        <f>'P4.2 RH_Erding'!Y56</f>
        <v>0</v>
      </c>
      <c r="Z66" s="207">
        <f>'P4.2 RH_Erding'!Z56</f>
        <v>0</v>
      </c>
      <c r="AA66" s="207">
        <f>'P4.2 RH_Erding'!AA56</f>
        <v>0</v>
      </c>
      <c r="AB66" s="207">
        <f>'P4.2 RH_Erding'!AB56</f>
        <v>0</v>
      </c>
      <c r="AC66" s="207">
        <f>'P4.2 RH_Erding'!AC56</f>
        <v>0</v>
      </c>
      <c r="AD66" s="207">
        <f>'P4.2 RH_Erding'!AD56</f>
        <v>0</v>
      </c>
      <c r="AE66" s="207">
        <f>'P4.2 RH_Erding'!AE56</f>
        <v>0</v>
      </c>
      <c r="AF66" s="207">
        <f>'P4.2 RH_Erding'!AF56</f>
        <v>0</v>
      </c>
      <c r="AG66" s="207">
        <f>'P4.2 RH_Erding'!AG56</f>
        <v>0</v>
      </c>
      <c r="AH66" s="207">
        <f>'P4.2 RH_Erding'!AH56</f>
        <v>0</v>
      </c>
      <c r="AI66" s="207">
        <f>'P4.2 RH_Erding'!AI56</f>
        <v>0</v>
      </c>
      <c r="AJ66" s="207">
        <f>'P4.2 RH_Erding'!AJ56</f>
        <v>0</v>
      </c>
      <c r="AK66" s="207">
        <f>'P4.2 RH_Erding'!AK56</f>
        <v>0</v>
      </c>
      <c r="AL66" s="207">
        <f>'P4.2 RH_Erding'!AL56</f>
        <v>0</v>
      </c>
      <c r="AM66" s="207">
        <f>'P4.2 RH_Erding'!AM56</f>
        <v>0</v>
      </c>
      <c r="AN66" s="207">
        <f>'P4.2 RH_Erding'!AN56</f>
        <v>0</v>
      </c>
      <c r="AO66" s="207">
        <f>'P4.2 RH_Erding'!AO56</f>
        <v>0</v>
      </c>
      <c r="AP66" s="207">
        <f>'P4.2 RH_Erding'!AP56</f>
        <v>0</v>
      </c>
      <c r="AQ66" s="207">
        <f>'P4.2 RH_Erding'!AQ56</f>
        <v>0</v>
      </c>
      <c r="AR66" s="207">
        <f>'P4.2 RH_Erding'!AR56</f>
        <v>0</v>
      </c>
      <c r="AS66" s="207">
        <f>'P4.2 RH_Erding'!AS56</f>
        <v>0</v>
      </c>
      <c r="AT66" s="207">
        <f>'P4.2 RH_Erding'!AT56</f>
        <v>0</v>
      </c>
    </row>
    <row r="67" spans="1:46" ht="14.4">
      <c r="B67" s="218"/>
      <c r="C67" s="173"/>
      <c r="D67" s="207"/>
      <c r="E67" s="207">
        <f>C67*D67</f>
        <v>0</v>
      </c>
      <c r="G67" s="207">
        <f t="shared" si="29"/>
        <v>0</v>
      </c>
      <c r="H67" s="207">
        <f t="shared" si="30"/>
        <v>0</v>
      </c>
      <c r="I67" s="207">
        <f t="shared" si="31"/>
        <v>0</v>
      </c>
      <c r="K67" s="207">
        <f>'P4.3 RH_HH City'!S56</f>
        <v>0</v>
      </c>
      <c r="L67" s="207"/>
      <c r="M67" s="207"/>
      <c r="N67" s="207"/>
      <c r="O67" s="207"/>
      <c r="P67" s="207"/>
      <c r="Q67" s="207"/>
      <c r="R67" s="207"/>
      <c r="S67" s="207"/>
      <c r="T67" s="207">
        <f>'P4.3 RH_HH City'!T56</f>
        <v>0</v>
      </c>
      <c r="U67" s="207">
        <f>'P4.3 RH_HH City'!U56</f>
        <v>0</v>
      </c>
      <c r="V67" s="207">
        <f>'P4.3 RH_HH City'!V56</f>
        <v>0</v>
      </c>
      <c r="W67" s="207">
        <f>'P4.3 RH_HH City'!W56</f>
        <v>0</v>
      </c>
      <c r="X67" s="207">
        <f>'P4.3 RH_HH City'!X56</f>
        <v>0</v>
      </c>
      <c r="Y67" s="207">
        <f>'P4.3 RH_HH City'!Y56</f>
        <v>0</v>
      </c>
      <c r="Z67" s="207">
        <f>'P4.3 RH_HH City'!Z56</f>
        <v>0</v>
      </c>
      <c r="AA67" s="207">
        <f>'P4.3 RH_HH City'!AA56</f>
        <v>0</v>
      </c>
      <c r="AB67" s="207">
        <f>'P4.3 RH_HH City'!AB56</f>
        <v>0</v>
      </c>
      <c r="AC67" s="207">
        <f>'P4.3 RH_HH City'!AC56</f>
        <v>0</v>
      </c>
      <c r="AD67" s="207">
        <f>'P4.3 RH_HH City'!AD56</f>
        <v>0</v>
      </c>
      <c r="AE67" s="207">
        <f>'P4.3 RH_HH City'!AE56</f>
        <v>0</v>
      </c>
      <c r="AF67" s="207">
        <f>'P4.3 RH_HH City'!AF56</f>
        <v>0</v>
      </c>
      <c r="AG67" s="207">
        <f>'P4.3 RH_HH City'!AG56</f>
        <v>0</v>
      </c>
      <c r="AH67" s="207">
        <f>'P4.3 RH_HH City'!AH56</f>
        <v>0</v>
      </c>
      <c r="AI67" s="207">
        <f>'P4.3 RH_HH City'!AI56</f>
        <v>0</v>
      </c>
      <c r="AJ67" s="207">
        <f>'P4.3 RH_HH City'!AJ56</f>
        <v>0</v>
      </c>
      <c r="AK67" s="207">
        <f>'P4.3 RH_HH City'!AK56</f>
        <v>0</v>
      </c>
      <c r="AL67" s="207">
        <f>'P4.3 RH_HH City'!AL56</f>
        <v>0</v>
      </c>
      <c r="AM67" s="207">
        <f>'P4.3 RH_HH City'!AM56</f>
        <v>0</v>
      </c>
      <c r="AN67" s="207">
        <f>'P4.3 RH_HH City'!AN56</f>
        <v>0</v>
      </c>
      <c r="AO67" s="207">
        <f>'P4.3 RH_HH City'!AO56</f>
        <v>0</v>
      </c>
      <c r="AP67" s="207">
        <f>'P4.3 RH_HH City'!AP56</f>
        <v>0</v>
      </c>
      <c r="AQ67" s="207">
        <f>'P4.3 RH_HH City'!AQ56</f>
        <v>0</v>
      </c>
      <c r="AR67" s="207">
        <f>'P4.3 RH_HH City'!AR56</f>
        <v>0</v>
      </c>
      <c r="AS67" s="207">
        <f>'P4.3 RH_HH City'!AS56</f>
        <v>0</v>
      </c>
      <c r="AT67" s="207">
        <f>'P4.3 RH_HH City'!AT56</f>
        <v>0</v>
      </c>
    </row>
    <row r="68" spans="1:46" ht="14.4">
      <c r="B68" s="218"/>
      <c r="C68" s="173"/>
      <c r="D68" s="207"/>
      <c r="E68" s="207">
        <f>C68*D68</f>
        <v>0</v>
      </c>
      <c r="G68" s="207">
        <f t="shared" si="29"/>
        <v>0</v>
      </c>
      <c r="H68" s="207">
        <f t="shared" si="30"/>
        <v>0</v>
      </c>
      <c r="I68" s="207">
        <f t="shared" si="31"/>
        <v>0</v>
      </c>
      <c r="K68" s="207">
        <f>'P4.4 RH_HH Werft'!R56</f>
        <v>0</v>
      </c>
      <c r="L68" s="207"/>
      <c r="M68" s="207"/>
      <c r="N68" s="207"/>
      <c r="O68" s="207"/>
      <c r="P68" s="207"/>
      <c r="Q68" s="207"/>
      <c r="R68" s="207"/>
      <c r="S68" s="207"/>
      <c r="T68" s="207">
        <f>'P4.4 RH_HH Werft'!S56</f>
        <v>0</v>
      </c>
      <c r="U68" s="207">
        <f>'P4.4 RH_HH Werft'!T56</f>
        <v>0</v>
      </c>
      <c r="V68" s="207">
        <f>'P4.4 RH_HH Werft'!U56</f>
        <v>0</v>
      </c>
      <c r="W68" s="207">
        <f>'P4.4 RH_HH Werft'!V56</f>
        <v>0</v>
      </c>
      <c r="X68" s="207">
        <f>'P4.4 RH_HH Werft'!W56</f>
        <v>0</v>
      </c>
      <c r="Y68" s="207">
        <f>'P4.4 RH_HH Werft'!X56</f>
        <v>0</v>
      </c>
      <c r="Z68" s="207">
        <f>'P4.4 RH_HH Werft'!Y56</f>
        <v>0</v>
      </c>
      <c r="AA68" s="207">
        <f>'P4.4 RH_HH Werft'!Z56</f>
        <v>0</v>
      </c>
      <c r="AB68" s="207">
        <f>'P4.4 RH_HH Werft'!AA56</f>
        <v>0</v>
      </c>
      <c r="AC68" s="207">
        <f>'P4.4 RH_HH Werft'!AB56</f>
        <v>0</v>
      </c>
      <c r="AD68" s="207">
        <f>'P4.4 RH_HH Werft'!AC56</f>
        <v>0</v>
      </c>
      <c r="AE68" s="207">
        <f>'P4.4 RH_HH Werft'!AD56</f>
        <v>0</v>
      </c>
      <c r="AF68" s="207">
        <f>'P4.4 RH_HH Werft'!AE56</f>
        <v>0</v>
      </c>
      <c r="AG68" s="207">
        <f>'P4.4 RH_HH Werft'!AF56</f>
        <v>0</v>
      </c>
      <c r="AH68" s="207">
        <f>'P4.4 RH_HH Werft'!AG56</f>
        <v>0</v>
      </c>
      <c r="AI68" s="207">
        <f>'P4.4 RH_HH Werft'!AH56</f>
        <v>0</v>
      </c>
      <c r="AJ68" s="207">
        <f>'P4.4 RH_HH Werft'!AI56</f>
        <v>0</v>
      </c>
      <c r="AK68" s="207">
        <f>'P4.4 RH_HH Werft'!AJ56</f>
        <v>0</v>
      </c>
      <c r="AL68" s="207">
        <f>'P4.4 RH_HH Werft'!AK56</f>
        <v>0</v>
      </c>
      <c r="AM68" s="207">
        <f>'P4.4 RH_HH Werft'!AL56</f>
        <v>0</v>
      </c>
      <c r="AN68" s="207">
        <f>'P4.4 RH_HH Werft'!AM56</f>
        <v>0</v>
      </c>
      <c r="AO68" s="207">
        <f>'P4.4 RH_HH Werft'!AN56</f>
        <v>0</v>
      </c>
      <c r="AP68" s="207">
        <f>'P4.4 RH_HH Werft'!AO56</f>
        <v>0</v>
      </c>
      <c r="AQ68" s="207">
        <f>'P4.4 RH_HH Werft'!AP56</f>
        <v>0</v>
      </c>
      <c r="AR68" s="207">
        <f>'P4.4 RH_HH Werft'!AQ56</f>
        <v>0</v>
      </c>
      <c r="AS68" s="207">
        <f>'P4.4 RH_HH Werft'!AR56</f>
        <v>0</v>
      </c>
      <c r="AT68" s="207">
        <f>'P4.4 RH_HH Werft'!AS56</f>
        <v>0</v>
      </c>
    </row>
    <row r="69" spans="1:46" ht="14.4">
      <c r="B69" s="173"/>
      <c r="C69" s="173"/>
      <c r="D69" s="207"/>
      <c r="E69" s="207">
        <f>C69*D69</f>
        <v>0</v>
      </c>
      <c r="G69" s="207">
        <f t="shared" si="29"/>
        <v>0</v>
      </c>
      <c r="H69" s="207">
        <f t="shared" si="30"/>
        <v>0</v>
      </c>
      <c r="I69" s="207">
        <f t="shared" si="31"/>
        <v>0</v>
      </c>
      <c r="K69" s="207"/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</row>
    <row r="70" spans="1:46" ht="14.4" thickBot="1">
      <c r="B70" s="156"/>
      <c r="C70" s="156"/>
      <c r="G70" s="182"/>
    </row>
    <row r="71" spans="1:46" s="114" customFormat="1" ht="15" thickBot="1">
      <c r="A71" s="182"/>
      <c r="B71" s="175" t="s">
        <v>86</v>
      </c>
      <c r="C71" s="176"/>
      <c r="D71" s="177"/>
      <c r="E71" s="208">
        <f>SUM(E65:E69)</f>
        <v>0</v>
      </c>
      <c r="F71" s="182"/>
      <c r="G71" s="209">
        <f t="shared" ref="G71:I71" si="32">SUM(G65:G69)</f>
        <v>0</v>
      </c>
      <c r="H71" s="209">
        <f t="shared" si="32"/>
        <v>0</v>
      </c>
      <c r="I71" s="209">
        <f t="shared" si="32"/>
        <v>0</v>
      </c>
      <c r="J71" s="182"/>
      <c r="K71" s="209">
        <f>SUM(K65:K69)</f>
        <v>0</v>
      </c>
      <c r="L71" s="209">
        <f t="shared" ref="L71:V71" si="33">SUM(L65:L69)</f>
        <v>0</v>
      </c>
      <c r="M71" s="209">
        <f t="shared" si="33"/>
        <v>0</v>
      </c>
      <c r="N71" s="209">
        <f t="shared" si="33"/>
        <v>0</v>
      </c>
      <c r="O71" s="209">
        <f t="shared" si="33"/>
        <v>0</v>
      </c>
      <c r="P71" s="209">
        <f t="shared" si="33"/>
        <v>0</v>
      </c>
      <c r="Q71" s="209">
        <f t="shared" si="33"/>
        <v>0</v>
      </c>
      <c r="R71" s="209">
        <f t="shared" si="33"/>
        <v>0</v>
      </c>
      <c r="S71" s="209">
        <f t="shared" si="33"/>
        <v>0</v>
      </c>
      <c r="T71" s="209">
        <f t="shared" si="33"/>
        <v>0</v>
      </c>
      <c r="U71" s="209">
        <f t="shared" si="33"/>
        <v>0</v>
      </c>
      <c r="V71" s="209">
        <f t="shared" si="33"/>
        <v>0</v>
      </c>
      <c r="W71" s="209">
        <f t="shared" ref="W71:AT71" si="34">SUM(W65:W69)</f>
        <v>0</v>
      </c>
      <c r="X71" s="209">
        <f t="shared" si="34"/>
        <v>0</v>
      </c>
      <c r="Y71" s="209">
        <f t="shared" si="34"/>
        <v>0</v>
      </c>
      <c r="Z71" s="209">
        <f t="shared" si="34"/>
        <v>0</v>
      </c>
      <c r="AA71" s="209">
        <f t="shared" si="34"/>
        <v>0</v>
      </c>
      <c r="AB71" s="209">
        <f t="shared" si="34"/>
        <v>0</v>
      </c>
      <c r="AC71" s="209">
        <f t="shared" si="34"/>
        <v>0</v>
      </c>
      <c r="AD71" s="209">
        <f t="shared" si="34"/>
        <v>0</v>
      </c>
      <c r="AE71" s="209">
        <f t="shared" si="34"/>
        <v>0</v>
      </c>
      <c r="AF71" s="209">
        <f t="shared" si="34"/>
        <v>0</v>
      </c>
      <c r="AG71" s="209">
        <f t="shared" si="34"/>
        <v>0</v>
      </c>
      <c r="AH71" s="209">
        <f t="shared" si="34"/>
        <v>0</v>
      </c>
      <c r="AI71" s="209">
        <f t="shared" si="34"/>
        <v>0</v>
      </c>
      <c r="AJ71" s="209">
        <f t="shared" si="34"/>
        <v>0</v>
      </c>
      <c r="AK71" s="209">
        <f t="shared" si="34"/>
        <v>0</v>
      </c>
      <c r="AL71" s="209">
        <f t="shared" si="34"/>
        <v>0</v>
      </c>
      <c r="AM71" s="209">
        <f t="shared" si="34"/>
        <v>0</v>
      </c>
      <c r="AN71" s="209">
        <f t="shared" si="34"/>
        <v>0</v>
      </c>
      <c r="AO71" s="209">
        <f t="shared" si="34"/>
        <v>0</v>
      </c>
      <c r="AP71" s="209">
        <f t="shared" si="34"/>
        <v>0</v>
      </c>
      <c r="AQ71" s="209">
        <f t="shared" si="34"/>
        <v>0</v>
      </c>
      <c r="AR71" s="209">
        <f t="shared" si="34"/>
        <v>0</v>
      </c>
      <c r="AS71" s="209">
        <f t="shared" si="34"/>
        <v>0</v>
      </c>
      <c r="AT71" s="209">
        <f t="shared" si="34"/>
        <v>0</v>
      </c>
    </row>
    <row r="72" spans="1:46" s="182" customFormat="1" ht="14.4">
      <c r="B72" s="168"/>
      <c r="C72" s="168"/>
      <c r="D72" s="170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  <c r="Y72" s="168"/>
      <c r="Z72" s="168"/>
      <c r="AA72" s="168"/>
      <c r="AB72" s="168"/>
      <c r="AC72" s="168"/>
      <c r="AD72" s="168"/>
      <c r="AE72" s="168"/>
      <c r="AF72" s="168"/>
      <c r="AG72" s="168"/>
      <c r="AH72" s="168"/>
      <c r="AI72" s="168"/>
      <c r="AJ72" s="168"/>
      <c r="AK72" s="168"/>
      <c r="AL72" s="168"/>
      <c r="AM72" s="168"/>
      <c r="AN72" s="168"/>
      <c r="AO72" s="168"/>
      <c r="AP72" s="168"/>
      <c r="AQ72" s="168"/>
      <c r="AR72" s="168"/>
      <c r="AS72" s="168"/>
      <c r="AT72" s="168"/>
    </row>
    <row r="73" spans="1:46" s="182" customFormat="1" ht="14.4">
      <c r="B73" s="168"/>
      <c r="C73" s="168"/>
      <c r="D73" s="170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168"/>
      <c r="W73" s="168"/>
      <c r="X73" s="168"/>
      <c r="Y73" s="168"/>
      <c r="Z73" s="168"/>
      <c r="AA73" s="168"/>
      <c r="AB73" s="168"/>
      <c r="AC73" s="168"/>
      <c r="AD73" s="168"/>
      <c r="AE73" s="168"/>
      <c r="AF73" s="168"/>
      <c r="AG73" s="168"/>
      <c r="AH73" s="168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  <c r="AS73" s="168"/>
      <c r="AT73" s="168"/>
    </row>
    <row r="74" spans="1:46" s="156" customFormat="1" ht="15" thickBot="1"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  <c r="U74" s="168"/>
      <c r="V74" s="168"/>
      <c r="W74" s="168"/>
      <c r="X74" s="168"/>
      <c r="Y74" s="168"/>
      <c r="Z74" s="168"/>
      <c r="AA74" s="168"/>
      <c r="AB74" s="168"/>
      <c r="AC74" s="168"/>
      <c r="AD74" s="168"/>
      <c r="AE74" s="168"/>
      <c r="AF74" s="168"/>
      <c r="AG74" s="168"/>
      <c r="AH74" s="168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  <c r="AS74" s="168"/>
      <c r="AT74" s="168"/>
    </row>
    <row r="75" spans="1:46" s="156" customFormat="1" ht="15" thickBot="1">
      <c r="B75" s="175" t="s">
        <v>199</v>
      </c>
      <c r="C75" s="219"/>
      <c r="D75" s="219"/>
      <c r="E75" s="220">
        <f>E30-E60-E71</f>
        <v>37651</v>
      </c>
      <c r="G75" s="226">
        <f>G30-G60-G71</f>
        <v>37651</v>
      </c>
      <c r="H75" s="220">
        <f>H30-H60-H71</f>
        <v>0</v>
      </c>
      <c r="I75" s="220">
        <f>I30-I60-I71</f>
        <v>0</v>
      </c>
      <c r="K75" s="226">
        <f>K30-K60-K71</f>
        <v>0</v>
      </c>
      <c r="L75" s="226">
        <f t="shared" ref="L75:V75" si="35">L30-L60-L71</f>
        <v>0</v>
      </c>
      <c r="M75" s="226">
        <f t="shared" si="35"/>
        <v>0</v>
      </c>
      <c r="N75" s="226">
        <f t="shared" si="35"/>
        <v>0</v>
      </c>
      <c r="O75" s="226">
        <f t="shared" si="35"/>
        <v>0</v>
      </c>
      <c r="P75" s="226">
        <f t="shared" si="35"/>
        <v>0</v>
      </c>
      <c r="Q75" s="226">
        <f t="shared" si="35"/>
        <v>0</v>
      </c>
      <c r="R75" s="226">
        <f t="shared" si="35"/>
        <v>0</v>
      </c>
      <c r="S75" s="226">
        <f t="shared" si="35"/>
        <v>0</v>
      </c>
      <c r="T75" s="226">
        <f t="shared" si="35"/>
        <v>0</v>
      </c>
      <c r="U75" s="226">
        <f t="shared" si="35"/>
        <v>0</v>
      </c>
      <c r="V75" s="226">
        <f t="shared" si="35"/>
        <v>0</v>
      </c>
      <c r="W75" s="220">
        <f t="shared" ref="W75:AT75" si="36">W30-W60-W71</f>
        <v>0</v>
      </c>
      <c r="X75" s="220">
        <f t="shared" si="36"/>
        <v>0</v>
      </c>
      <c r="Y75" s="220">
        <f t="shared" si="36"/>
        <v>0</v>
      </c>
      <c r="Z75" s="220">
        <f t="shared" si="36"/>
        <v>0</v>
      </c>
      <c r="AA75" s="220">
        <f t="shared" si="36"/>
        <v>0</v>
      </c>
      <c r="AB75" s="220">
        <f t="shared" si="36"/>
        <v>0</v>
      </c>
      <c r="AC75" s="220">
        <f t="shared" si="36"/>
        <v>0</v>
      </c>
      <c r="AD75" s="220">
        <f t="shared" si="36"/>
        <v>0</v>
      </c>
      <c r="AE75" s="220">
        <f t="shared" si="36"/>
        <v>0</v>
      </c>
      <c r="AF75" s="220">
        <f t="shared" si="36"/>
        <v>0</v>
      </c>
      <c r="AG75" s="220">
        <f t="shared" si="36"/>
        <v>0</v>
      </c>
      <c r="AH75" s="220">
        <f t="shared" si="36"/>
        <v>0</v>
      </c>
      <c r="AI75" s="220">
        <f t="shared" si="36"/>
        <v>0</v>
      </c>
      <c r="AJ75" s="220">
        <f t="shared" si="36"/>
        <v>0</v>
      </c>
      <c r="AK75" s="220">
        <f t="shared" si="36"/>
        <v>0</v>
      </c>
      <c r="AL75" s="220">
        <f t="shared" si="36"/>
        <v>0</v>
      </c>
      <c r="AM75" s="220">
        <f t="shared" si="36"/>
        <v>0</v>
      </c>
      <c r="AN75" s="220">
        <f t="shared" si="36"/>
        <v>0</v>
      </c>
      <c r="AO75" s="220">
        <f t="shared" si="36"/>
        <v>0</v>
      </c>
      <c r="AP75" s="220">
        <f t="shared" si="36"/>
        <v>0</v>
      </c>
      <c r="AQ75" s="220">
        <f t="shared" si="36"/>
        <v>0</v>
      </c>
      <c r="AR75" s="220">
        <f t="shared" si="36"/>
        <v>0</v>
      </c>
      <c r="AS75" s="220">
        <f t="shared" si="36"/>
        <v>0</v>
      </c>
      <c r="AT75" s="220">
        <f t="shared" si="36"/>
        <v>0</v>
      </c>
    </row>
    <row r="76" spans="1:46" s="156" customFormat="1"/>
    <row r="77" spans="1:46" s="156" customFormat="1"/>
    <row r="78" spans="1:46" s="156" customFormat="1"/>
    <row r="79" spans="1:46" s="156" customFormat="1"/>
    <row r="80" spans="1:46" s="156" customFormat="1"/>
    <row r="81" s="156" customFormat="1"/>
    <row r="82" s="156" customFormat="1"/>
    <row r="83" s="156" customFormat="1"/>
    <row r="84" s="156" customFormat="1"/>
    <row r="85" s="156" customFormat="1"/>
    <row r="86" s="156" customFormat="1"/>
    <row r="87" s="156" customFormat="1"/>
    <row r="88" s="156" customFormat="1"/>
    <row r="89" s="156" customFormat="1"/>
    <row r="90" s="156" customFormat="1"/>
    <row r="91" s="156" customFormat="1"/>
    <row r="92" s="156" customFormat="1"/>
    <row r="93" s="156" customFormat="1"/>
    <row r="94" s="156" customFormat="1"/>
    <row r="95" s="156" customFormat="1"/>
    <row r="96" s="156" customFormat="1"/>
    <row r="97" s="156" customFormat="1"/>
    <row r="98" s="156" customFormat="1"/>
    <row r="99" s="156" customFormat="1"/>
    <row r="100" s="156" customFormat="1"/>
    <row r="101" s="156" customFormat="1"/>
    <row r="102" s="156" customFormat="1"/>
    <row r="103" s="156" customFormat="1"/>
    <row r="104" s="156" customFormat="1"/>
    <row r="105" s="156" customFormat="1"/>
    <row r="106" s="156" customFormat="1"/>
    <row r="107" s="156" customFormat="1"/>
    <row r="108" s="156" customFormat="1"/>
    <row r="109" s="156" customFormat="1"/>
    <row r="110" s="156" customFormat="1"/>
    <row r="111" s="156" customFormat="1"/>
    <row r="112" s="156" customFormat="1"/>
    <row r="113" s="156" customFormat="1"/>
    <row r="114" s="156" customFormat="1"/>
    <row r="115" s="156" customFormat="1"/>
    <row r="116" s="156" customFormat="1"/>
    <row r="117" s="156" customFormat="1"/>
    <row r="118" s="156" customFormat="1"/>
    <row r="119" s="156" customFormat="1"/>
    <row r="120" s="156" customFormat="1"/>
    <row r="121" s="156" customFormat="1"/>
    <row r="122" s="156" customFormat="1"/>
    <row r="123" s="156" customFormat="1"/>
    <row r="124" s="156" customFormat="1"/>
    <row r="125" s="156" customFormat="1"/>
    <row r="126" s="156" customFormat="1"/>
    <row r="127" s="156" customFormat="1"/>
    <row r="128" s="156" customFormat="1"/>
    <row r="129" spans="2:46" s="156" customFormat="1"/>
    <row r="130" spans="2:46" s="156" customFormat="1"/>
    <row r="131" spans="2:46" s="156" customFormat="1"/>
    <row r="132" spans="2:46" s="156" customFormat="1"/>
    <row r="133" spans="2:46" s="156" customFormat="1"/>
    <row r="134" spans="2:46" s="156" customFormat="1"/>
    <row r="135" spans="2:46" s="156" customFormat="1"/>
    <row r="136" spans="2:46" s="156" customFormat="1"/>
    <row r="137" spans="2:46" s="156" customFormat="1"/>
    <row r="138" spans="2:46" s="156" customFormat="1"/>
    <row r="139" spans="2:46" s="156" customFormat="1"/>
    <row r="140" spans="2:46" s="156" customFormat="1"/>
    <row r="141" spans="2:46" s="156" customFormat="1"/>
    <row r="142" spans="2:46" s="156" customFormat="1"/>
    <row r="143" spans="2:46" s="156" customFormat="1"/>
    <row r="144" spans="2:46" s="156" customFormat="1">
      <c r="B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</row>
    <row r="145" spans="2:46" s="156" customFormat="1">
      <c r="B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</row>
    <row r="146" spans="2:46" s="156" customFormat="1">
      <c r="B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</row>
    <row r="147" spans="2:46" s="156" customFormat="1">
      <c r="B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</row>
    <row r="148" spans="2:46" s="156" customFormat="1">
      <c r="B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</row>
    <row r="149" spans="2:46" s="156" customFormat="1">
      <c r="B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</row>
    <row r="150" spans="2:46" s="156" customFormat="1">
      <c r="B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</row>
    <row r="151" spans="2:46" s="156" customFormat="1">
      <c r="B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</row>
  </sheetData>
  <conditionalFormatting sqref="D9:E15">
    <cfRule type="cellIs" dxfId="25" priority="35" operator="equal">
      <formula>0</formula>
    </cfRule>
  </conditionalFormatting>
  <conditionalFormatting sqref="D17:E28">
    <cfRule type="cellIs" dxfId="24" priority="27" operator="equal">
      <formula>0</formula>
    </cfRule>
  </conditionalFormatting>
  <conditionalFormatting sqref="D35:E58">
    <cfRule type="cellIs" dxfId="23" priority="26" operator="equal">
      <formula>0</formula>
    </cfRule>
  </conditionalFormatting>
  <conditionalFormatting sqref="D65:E69">
    <cfRule type="cellIs" dxfId="22" priority="10" operator="equal">
      <formula>0</formula>
    </cfRule>
  </conditionalFormatting>
  <conditionalFormatting sqref="E30">
    <cfRule type="cellIs" dxfId="21" priority="33" operator="equal">
      <formula>0</formula>
    </cfRule>
  </conditionalFormatting>
  <conditionalFormatting sqref="E60:E61">
    <cfRule type="cellIs" dxfId="20" priority="32" operator="equal">
      <formula>0</formula>
    </cfRule>
  </conditionalFormatting>
  <conditionalFormatting sqref="E71">
    <cfRule type="cellIs" dxfId="19" priority="13" operator="equal">
      <formula>0</formula>
    </cfRule>
  </conditionalFormatting>
  <conditionalFormatting sqref="E75">
    <cfRule type="cellIs" dxfId="18" priority="25" operator="greaterThan">
      <formula>0</formula>
    </cfRule>
  </conditionalFormatting>
  <conditionalFormatting sqref="G9:I15 G17:I28">
    <cfRule type="cellIs" dxfId="17" priority="15" operator="equal">
      <formula>0</formula>
    </cfRule>
  </conditionalFormatting>
  <conditionalFormatting sqref="G30:I30">
    <cfRule type="cellIs" dxfId="16" priority="30" operator="equal">
      <formula>0</formula>
    </cfRule>
  </conditionalFormatting>
  <conditionalFormatting sqref="G35:I58">
    <cfRule type="cellIs" dxfId="15" priority="31" operator="equal">
      <formula>0</formula>
    </cfRule>
  </conditionalFormatting>
  <conditionalFormatting sqref="G60:I61">
    <cfRule type="cellIs" dxfId="14" priority="29" operator="equal">
      <formula>0</formula>
    </cfRule>
  </conditionalFormatting>
  <conditionalFormatting sqref="G65:I69">
    <cfRule type="cellIs" dxfId="13" priority="5" operator="equal">
      <formula>0</formula>
    </cfRule>
  </conditionalFormatting>
  <conditionalFormatting sqref="G71:I71">
    <cfRule type="cellIs" dxfId="12" priority="12" operator="equal">
      <formula>0</formula>
    </cfRule>
  </conditionalFormatting>
  <conditionalFormatting sqref="G75:I75">
    <cfRule type="cellIs" dxfId="11" priority="2" operator="greaterThan">
      <formula>0</formula>
    </cfRule>
  </conditionalFormatting>
  <conditionalFormatting sqref="K9:AT15">
    <cfRule type="cellIs" dxfId="10" priority="24" operator="equal">
      <formula>0</formula>
    </cfRule>
  </conditionalFormatting>
  <conditionalFormatting sqref="K17:AT28">
    <cfRule type="cellIs" dxfId="9" priority="21" operator="equal">
      <formula>0</formula>
    </cfRule>
  </conditionalFormatting>
  <conditionalFormatting sqref="K30:AT30">
    <cfRule type="cellIs" dxfId="8" priority="23" operator="equal">
      <formula>0</formula>
    </cfRule>
  </conditionalFormatting>
  <conditionalFormatting sqref="K35:AT58">
    <cfRule type="cellIs" dxfId="7" priority="17" operator="equal">
      <formula>0</formula>
    </cfRule>
  </conditionalFormatting>
  <conditionalFormatting sqref="K60:AT61">
    <cfRule type="cellIs" dxfId="6" priority="16" operator="equal">
      <formula>0</formula>
    </cfRule>
  </conditionalFormatting>
  <conditionalFormatting sqref="K65:AT69">
    <cfRule type="cellIs" dxfId="5" priority="6" operator="equal">
      <formula>0</formula>
    </cfRule>
  </conditionalFormatting>
  <conditionalFormatting sqref="K71:AT71">
    <cfRule type="cellIs" dxfId="4" priority="8" operator="equal">
      <formula>0</formula>
    </cfRule>
  </conditionalFormatting>
  <conditionalFormatting sqref="K75:AT75">
    <cfRule type="cellIs" dxfId="3" priority="1" operator="greaterThan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50DDF-68A7-4A46-ADD7-F68605A1531E}">
  <sheetPr>
    <tabColor theme="1" tint="0.499984740745262"/>
    <outlinePr summaryBelow="0" summaryRight="0"/>
  </sheetPr>
  <dimension ref="A1"/>
  <sheetViews>
    <sheetView showGridLines="0" workbookViewId="0">
      <selection activeCell="K38" sqref="K38"/>
    </sheetView>
  </sheetViews>
  <sheetFormatPr baseColWidth="10" defaultColWidth="14.44140625" defaultRowHeight="15.75" customHeight="1"/>
  <sheetData/>
  <pageMargins left="0.7" right="0.7" top="0.78740157499999996" bottom="0.78740157499999996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6CBC5-8845-774B-BE46-EB6942D760A5}">
  <sheetPr>
    <tabColor theme="9" tint="-0.249977111117893"/>
    <pageSetUpPr fitToPage="1"/>
  </sheetPr>
  <dimension ref="A2:CO72"/>
  <sheetViews>
    <sheetView zoomScale="70" zoomScaleNormal="70" workbookViewId="0">
      <selection activeCell="BL39" sqref="BL39"/>
    </sheetView>
  </sheetViews>
  <sheetFormatPr baseColWidth="10" defaultColWidth="11" defaultRowHeight="13.8" outlineLevelRow="1" outlineLevelCol="1"/>
  <cols>
    <col min="1" max="1" width="7" style="152" customWidth="1"/>
    <col min="2" max="2" width="59.44140625" style="150" customWidth="1"/>
    <col min="3" max="3" width="4.77734375" style="330" customWidth="1"/>
    <col min="4" max="7" width="17.77734375" style="150" customWidth="1"/>
    <col min="8" max="8" width="4.5546875" style="150" customWidth="1"/>
    <col min="9" max="10" width="11" style="150" hidden="1" customWidth="1"/>
    <col min="11" max="11" width="19" style="150" customWidth="1"/>
    <col min="12" max="14" width="19" style="150" hidden="1" customWidth="1" outlineLevel="1"/>
    <col min="15" max="15" width="19" style="150" customWidth="1" collapsed="1"/>
    <col min="16" max="18" width="19" style="150" hidden="1" customWidth="1" outlineLevel="1"/>
    <col min="19" max="19" width="19" style="150" customWidth="1" collapsed="1"/>
    <col min="20" max="22" width="19" style="150" hidden="1" customWidth="1" outlineLevel="1"/>
    <col min="23" max="23" width="19" style="150" customWidth="1" collapsed="1"/>
    <col min="24" max="26" width="19" style="150" hidden="1" customWidth="1" outlineLevel="1"/>
    <col min="27" max="27" width="19" style="150" customWidth="1" collapsed="1"/>
    <col min="28" max="30" width="19" style="151" hidden="1" customWidth="1" outlineLevel="1"/>
    <col min="31" max="31" width="19" style="150" customWidth="1" collapsed="1"/>
    <col min="32" max="34" width="19" style="150" hidden="1" customWidth="1" outlineLevel="1"/>
    <col min="35" max="35" width="19" style="151" customWidth="1" collapsed="1"/>
    <col min="36" max="38" width="19" style="150" hidden="1" customWidth="1" outlineLevel="1"/>
    <col min="39" max="39" width="19" style="151" customWidth="1" collapsed="1"/>
    <col min="40" max="42" width="19" style="150" hidden="1" customWidth="1" outlineLevel="1"/>
    <col min="43" max="43" width="19" style="150" customWidth="1" collapsed="1"/>
    <col min="44" max="46" width="19" style="150" hidden="1" customWidth="1" outlineLevel="1"/>
    <col min="47" max="47" width="19" style="150" customWidth="1" collapsed="1"/>
    <col min="48" max="50" width="19" style="150" hidden="1" customWidth="1" outlineLevel="1"/>
    <col min="51" max="51" width="19" style="150" customWidth="1" collapsed="1"/>
    <col min="52" max="54" width="19" style="150" hidden="1" customWidth="1" outlineLevel="1"/>
    <col min="55" max="55" width="19" style="150" customWidth="1" collapsed="1"/>
    <col min="56" max="58" width="19" style="150" hidden="1" customWidth="1" outlineLevel="1"/>
    <col min="59" max="59" width="19" style="150" customWidth="1" collapsed="1"/>
    <col min="60" max="61" width="16" style="150" hidden="1" customWidth="1" outlineLevel="1"/>
    <col min="62" max="62" width="1.5546875" style="150" hidden="1" customWidth="1" outlineLevel="1"/>
    <col min="63" max="63" width="11" style="150" collapsed="1"/>
    <col min="64" max="16384" width="11" style="150"/>
  </cols>
  <sheetData>
    <row r="2" spans="2:62" ht="30">
      <c r="B2" s="387" t="s">
        <v>431</v>
      </c>
      <c r="C2" s="339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16"/>
      <c r="AC2" s="316"/>
      <c r="AD2" s="316"/>
      <c r="AE2" s="340"/>
      <c r="AF2" s="340"/>
      <c r="AG2" s="340"/>
      <c r="AH2" s="340"/>
      <c r="AI2" s="316"/>
      <c r="AJ2" s="340"/>
      <c r="AK2" s="340"/>
      <c r="AL2" s="340"/>
      <c r="AM2" s="316"/>
      <c r="AN2" s="340"/>
      <c r="AO2" s="340"/>
      <c r="AP2" s="340"/>
      <c r="AQ2" s="340"/>
      <c r="AR2" s="340"/>
      <c r="AS2" s="340"/>
      <c r="AT2" s="340"/>
      <c r="AU2" s="340"/>
      <c r="AV2" s="340"/>
      <c r="AW2" s="340"/>
      <c r="AX2" s="340"/>
      <c r="AY2" s="340"/>
      <c r="AZ2" s="340"/>
      <c r="BA2" s="340"/>
      <c r="BB2" s="340"/>
      <c r="BC2" s="340"/>
      <c r="BD2" s="340"/>
      <c r="BE2" s="340"/>
      <c r="BF2" s="340"/>
      <c r="BG2" s="340"/>
      <c r="BH2" s="340"/>
      <c r="BI2" s="340"/>
      <c r="BJ2" s="340"/>
    </row>
    <row r="3" spans="2:62" ht="15.6">
      <c r="B3" s="340"/>
      <c r="C3" s="339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16"/>
      <c r="AC3" s="316"/>
      <c r="AD3" s="316"/>
      <c r="AE3" s="340"/>
      <c r="AF3" s="340"/>
      <c r="AG3" s="340"/>
      <c r="AH3" s="340"/>
      <c r="AI3" s="316"/>
      <c r="AJ3" s="340"/>
      <c r="AK3" s="340"/>
      <c r="AL3" s="340"/>
      <c r="AM3" s="316"/>
      <c r="AN3" s="340"/>
      <c r="AO3" s="340"/>
      <c r="AP3" s="340"/>
      <c r="AQ3" s="340"/>
      <c r="AR3" s="340"/>
      <c r="AS3" s="340"/>
      <c r="AT3" s="340"/>
      <c r="AU3" s="340"/>
      <c r="AV3" s="340"/>
      <c r="AW3" s="340"/>
      <c r="AX3" s="340"/>
      <c r="AY3" s="340"/>
      <c r="AZ3" s="340"/>
      <c r="BA3" s="340"/>
      <c r="BB3" s="340"/>
      <c r="BC3" s="340"/>
      <c r="BD3" s="340"/>
      <c r="BE3" s="340"/>
      <c r="BF3" s="340"/>
      <c r="BG3" s="340"/>
      <c r="BH3" s="340"/>
      <c r="BI3" s="340"/>
      <c r="BJ3" s="340"/>
    </row>
    <row r="4" spans="2:62" ht="16.2" thickBot="1">
      <c r="B4" s="340"/>
      <c r="C4" s="339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16"/>
      <c r="AC4" s="316"/>
      <c r="AD4" s="316"/>
      <c r="AE4" s="340"/>
      <c r="AF4" s="340"/>
      <c r="AG4" s="340"/>
      <c r="AH4" s="340"/>
      <c r="AI4" s="316"/>
      <c r="AJ4" s="340"/>
      <c r="AK4" s="340"/>
      <c r="AL4" s="340"/>
      <c r="AM4" s="316"/>
      <c r="AN4" s="340"/>
      <c r="AO4" s="340"/>
      <c r="AP4" s="340"/>
      <c r="AQ4" s="340"/>
      <c r="AR4" s="340"/>
      <c r="AS4" s="340"/>
      <c r="AT4" s="340"/>
      <c r="AU4" s="340"/>
      <c r="AV4" s="340"/>
      <c r="AW4" s="340"/>
      <c r="AX4" s="340"/>
      <c r="AY4" s="340"/>
      <c r="AZ4" s="340"/>
      <c r="BA4" s="340"/>
      <c r="BB4" s="340"/>
      <c r="BC4" s="340"/>
      <c r="BD4" s="340"/>
      <c r="BE4" s="340"/>
      <c r="BF4" s="340"/>
      <c r="BG4" s="340"/>
      <c r="BH4" s="340"/>
      <c r="BI4" s="340"/>
      <c r="BJ4" s="340"/>
    </row>
    <row r="5" spans="2:62" ht="16.2" thickBot="1">
      <c r="B5" s="340"/>
      <c r="C5" s="339"/>
      <c r="D5" s="395">
        <v>2025</v>
      </c>
      <c r="E5" s="395">
        <v>2026</v>
      </c>
      <c r="F5" s="395">
        <v>2027</v>
      </c>
      <c r="G5" s="395">
        <v>2028</v>
      </c>
      <c r="H5" s="340"/>
      <c r="I5" s="340"/>
      <c r="J5" s="340"/>
      <c r="K5" s="389">
        <v>2025</v>
      </c>
      <c r="L5" s="390"/>
      <c r="M5" s="390"/>
      <c r="N5" s="391"/>
      <c r="O5" s="389">
        <v>2026</v>
      </c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1"/>
      <c r="AE5" s="392">
        <v>2027</v>
      </c>
      <c r="AF5" s="393"/>
      <c r="AG5" s="393"/>
      <c r="AH5" s="393"/>
      <c r="AI5" s="393"/>
      <c r="AJ5" s="393"/>
      <c r="AK5" s="393"/>
      <c r="AL5" s="393"/>
      <c r="AM5" s="393"/>
      <c r="AN5" s="393"/>
      <c r="AO5" s="393"/>
      <c r="AP5" s="393"/>
      <c r="AQ5" s="393"/>
      <c r="AR5" s="393"/>
      <c r="AS5" s="393"/>
      <c r="AT5" s="394"/>
      <c r="AU5" s="392">
        <v>2028</v>
      </c>
      <c r="AV5" s="393"/>
      <c r="AW5" s="393"/>
      <c r="AX5" s="393"/>
      <c r="AY5" s="393"/>
      <c r="AZ5" s="393"/>
      <c r="BA5" s="393"/>
      <c r="BB5" s="393"/>
      <c r="BC5" s="393"/>
      <c r="BD5" s="393"/>
      <c r="BE5" s="393"/>
      <c r="BF5" s="393"/>
      <c r="BG5" s="393"/>
      <c r="BH5" s="393"/>
      <c r="BI5" s="393"/>
      <c r="BJ5" s="394"/>
    </row>
    <row r="6" spans="2:62" ht="16.2" thickBot="1">
      <c r="B6" s="340"/>
      <c r="C6" s="339"/>
      <c r="D6" s="396"/>
      <c r="E6" s="396"/>
      <c r="F6" s="396"/>
      <c r="G6" s="396"/>
      <c r="H6" s="340"/>
      <c r="I6" s="341">
        <v>45870</v>
      </c>
      <c r="J6" s="342">
        <v>45901</v>
      </c>
      <c r="K6" s="343" t="s">
        <v>418</v>
      </c>
      <c r="L6" s="344">
        <v>45931</v>
      </c>
      <c r="M6" s="345">
        <v>45962</v>
      </c>
      <c r="N6" s="346">
        <v>45992</v>
      </c>
      <c r="O6" s="347" t="s">
        <v>419</v>
      </c>
      <c r="P6" s="345">
        <v>46023</v>
      </c>
      <c r="Q6" s="345">
        <v>46054</v>
      </c>
      <c r="R6" s="345">
        <v>46082</v>
      </c>
      <c r="S6" s="348" t="s">
        <v>420</v>
      </c>
      <c r="T6" s="345">
        <v>46113</v>
      </c>
      <c r="U6" s="345">
        <v>46143</v>
      </c>
      <c r="V6" s="345">
        <v>46174</v>
      </c>
      <c r="W6" s="348" t="s">
        <v>421</v>
      </c>
      <c r="X6" s="345">
        <v>46204</v>
      </c>
      <c r="Y6" s="345">
        <v>46235</v>
      </c>
      <c r="Z6" s="345">
        <v>46266</v>
      </c>
      <c r="AA6" s="349" t="s">
        <v>422</v>
      </c>
      <c r="AB6" s="350">
        <v>46296</v>
      </c>
      <c r="AC6" s="348">
        <v>46327</v>
      </c>
      <c r="AD6" s="351">
        <v>46357</v>
      </c>
      <c r="AE6" s="347" t="s">
        <v>423</v>
      </c>
      <c r="AF6" s="345">
        <v>46388</v>
      </c>
      <c r="AG6" s="345">
        <v>46419</v>
      </c>
      <c r="AH6" s="345">
        <v>46447</v>
      </c>
      <c r="AI6" s="348" t="s">
        <v>425</v>
      </c>
      <c r="AJ6" s="345">
        <v>46478</v>
      </c>
      <c r="AK6" s="345">
        <v>46508</v>
      </c>
      <c r="AL6" s="345">
        <v>46539</v>
      </c>
      <c r="AM6" s="348" t="s">
        <v>424</v>
      </c>
      <c r="AN6" s="345">
        <v>46569</v>
      </c>
      <c r="AO6" s="345">
        <v>46600</v>
      </c>
      <c r="AP6" s="345">
        <v>46631</v>
      </c>
      <c r="AQ6" s="349" t="s">
        <v>426</v>
      </c>
      <c r="AR6" s="344">
        <v>46661</v>
      </c>
      <c r="AS6" s="345">
        <v>46692</v>
      </c>
      <c r="AT6" s="346">
        <v>46722</v>
      </c>
      <c r="AU6" s="352" t="s">
        <v>427</v>
      </c>
      <c r="AV6" s="345">
        <v>46753</v>
      </c>
      <c r="AW6" s="345">
        <v>46784</v>
      </c>
      <c r="AX6" s="345">
        <v>46813</v>
      </c>
      <c r="AY6" s="348" t="s">
        <v>428</v>
      </c>
      <c r="AZ6" s="345">
        <v>46844</v>
      </c>
      <c r="BA6" s="345">
        <v>46874</v>
      </c>
      <c r="BB6" s="345">
        <v>46905</v>
      </c>
      <c r="BC6" s="348" t="s">
        <v>429</v>
      </c>
      <c r="BD6" s="345">
        <v>46935</v>
      </c>
      <c r="BE6" s="345">
        <v>46966</v>
      </c>
      <c r="BF6" s="345">
        <v>46997</v>
      </c>
      <c r="BG6" s="349" t="s">
        <v>430</v>
      </c>
      <c r="BH6" s="353">
        <v>47027</v>
      </c>
      <c r="BI6" s="354">
        <v>47058</v>
      </c>
      <c r="BJ6" s="354">
        <v>47088</v>
      </c>
    </row>
    <row r="7" spans="2:62" ht="15.6">
      <c r="B7" s="340"/>
      <c r="C7" s="339"/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340"/>
      <c r="T7" s="340"/>
      <c r="U7" s="340"/>
      <c r="V7" s="340"/>
      <c r="W7" s="340"/>
      <c r="X7" s="340"/>
      <c r="Y7" s="340"/>
      <c r="Z7" s="340"/>
      <c r="AA7" s="340"/>
      <c r="AB7" s="316"/>
      <c r="AC7" s="316"/>
      <c r="AD7" s="316"/>
      <c r="AE7" s="340"/>
      <c r="AF7" s="340"/>
      <c r="AG7" s="340"/>
      <c r="AH7" s="340"/>
      <c r="AI7" s="316"/>
      <c r="AJ7" s="340"/>
      <c r="AK7" s="340"/>
      <c r="AL7" s="340"/>
      <c r="AM7" s="316"/>
      <c r="AN7" s="340"/>
      <c r="AO7" s="340"/>
      <c r="AP7" s="340"/>
      <c r="AQ7" s="340"/>
      <c r="AR7" s="340"/>
      <c r="AS7" s="340"/>
      <c r="AT7" s="340"/>
      <c r="AU7" s="340"/>
      <c r="AV7" s="340"/>
      <c r="AW7" s="340"/>
      <c r="AX7" s="340"/>
      <c r="AY7" s="340"/>
      <c r="AZ7" s="340"/>
      <c r="BA7" s="340"/>
      <c r="BB7" s="340"/>
      <c r="BC7" s="340"/>
      <c r="BD7" s="340"/>
      <c r="BE7" s="340"/>
      <c r="BF7" s="340"/>
      <c r="BG7" s="340"/>
      <c r="BH7" s="340"/>
      <c r="BI7" s="340"/>
      <c r="BJ7" s="340"/>
    </row>
    <row r="8" spans="2:62" ht="19.95" customHeight="1">
      <c r="B8" s="355" t="s">
        <v>0</v>
      </c>
      <c r="C8" s="339"/>
      <c r="D8" s="356"/>
      <c r="E8" s="357">
        <f>P8</f>
        <v>310662.00705882348</v>
      </c>
      <c r="F8" s="357">
        <f>AF8</f>
        <v>-597345.41310924385</v>
      </c>
      <c r="G8" s="357">
        <f>AV8</f>
        <v>922463.16672269045</v>
      </c>
      <c r="H8" s="316"/>
      <c r="I8" s="356"/>
      <c r="J8" s="359">
        <f>148160</f>
        <v>148160</v>
      </c>
      <c r="K8" s="360">
        <f>L8</f>
        <v>107905.88201680672</v>
      </c>
      <c r="L8" s="360">
        <f>J71</f>
        <v>107905.88201680672</v>
      </c>
      <c r="M8" s="360">
        <f t="shared" ref="M8:BJ8" si="0">L71</f>
        <v>33907.923697478982</v>
      </c>
      <c r="N8" s="360">
        <f t="shared" si="0"/>
        <v>169909.96537815122</v>
      </c>
      <c r="O8" s="360">
        <f>P8</f>
        <v>310662.00705882348</v>
      </c>
      <c r="P8" s="360">
        <f>N71</f>
        <v>310662.00705882348</v>
      </c>
      <c r="Q8" s="360">
        <f t="shared" si="0"/>
        <v>3241724.3368907562</v>
      </c>
      <c r="R8" s="360">
        <f t="shared" si="0"/>
        <v>2991245.0868907562</v>
      </c>
      <c r="S8" s="360">
        <f>T8</f>
        <v>47765.836890756153</v>
      </c>
      <c r="T8" s="360">
        <f>R71</f>
        <v>47765.836890756153</v>
      </c>
      <c r="U8" s="360">
        <f t="shared" si="0"/>
        <v>-50652.079775910533</v>
      </c>
      <c r="V8" s="360">
        <f t="shared" si="0"/>
        <v>-144069.99644257722</v>
      </c>
      <c r="W8" s="360">
        <f>X8</f>
        <v>-265487.91310924391</v>
      </c>
      <c r="X8" s="360">
        <f>V71</f>
        <v>-265487.91310924391</v>
      </c>
      <c r="Y8" s="360">
        <f t="shared" si="0"/>
        <v>2512760.8368907562</v>
      </c>
      <c r="Z8" s="360">
        <f t="shared" si="0"/>
        <v>2436009.5868907562</v>
      </c>
      <c r="AA8" s="360">
        <f>AB8</f>
        <v>-544708.32977591036</v>
      </c>
      <c r="AB8" s="360">
        <f>Z71</f>
        <v>-544708.32977591036</v>
      </c>
      <c r="AC8" s="360">
        <f t="shared" si="0"/>
        <v>-623426.2464425771</v>
      </c>
      <c r="AD8" s="360">
        <f t="shared" si="0"/>
        <v>-612144.16310924385</v>
      </c>
      <c r="AE8" s="360">
        <f>AF8</f>
        <v>-597345.41310924385</v>
      </c>
      <c r="AF8" s="360">
        <f>AD71</f>
        <v>-597345.41310924385</v>
      </c>
      <c r="AG8" s="360">
        <f t="shared" si="0"/>
        <v>5532772.5833893558</v>
      </c>
      <c r="AH8" s="360">
        <f t="shared" si="0"/>
        <v>5453849.0000560228</v>
      </c>
      <c r="AI8" s="360">
        <f>AJ8</f>
        <v>-47074.583277310245</v>
      </c>
      <c r="AJ8" s="360">
        <f>AH71</f>
        <v>-47074.583277310245</v>
      </c>
      <c r="AK8" s="360">
        <f t="shared" si="0"/>
        <v>-19664.833277310245</v>
      </c>
      <c r="AL8" s="360">
        <f t="shared" si="0"/>
        <v>47744.916722689755</v>
      </c>
      <c r="AM8" s="360">
        <f>AN8</f>
        <v>154.66672268975526</v>
      </c>
      <c r="AN8" s="360">
        <f>AL71</f>
        <v>154.66672268975526</v>
      </c>
      <c r="AO8" s="360">
        <f t="shared" si="0"/>
        <v>6039231.0833893567</v>
      </c>
      <c r="AP8" s="360">
        <f t="shared" si="0"/>
        <v>6103307.5000560237</v>
      </c>
      <c r="AQ8" s="360">
        <f>AR8</f>
        <v>580717.25005602371</v>
      </c>
      <c r="AR8" s="360">
        <f>AP71</f>
        <v>580717.25005602371</v>
      </c>
      <c r="AS8" s="360">
        <f t="shared" si="0"/>
        <v>648127.00005602371</v>
      </c>
      <c r="AT8" s="360">
        <f t="shared" si="0"/>
        <v>770536.75005602371</v>
      </c>
      <c r="AU8" s="360">
        <f>AV8</f>
        <v>922463.16672269045</v>
      </c>
      <c r="AV8" s="360">
        <f>AT71</f>
        <v>922463.16672269045</v>
      </c>
      <c r="AW8" s="360">
        <f t="shared" si="0"/>
        <v>8571747.8298879582</v>
      </c>
      <c r="AX8" s="360">
        <f t="shared" si="0"/>
        <v>9907490.9132212922</v>
      </c>
      <c r="AY8" s="360">
        <f>AZ8</f>
        <v>5818233.9965546262</v>
      </c>
      <c r="AZ8" s="360">
        <f>AX71</f>
        <v>5818233.9965546262</v>
      </c>
      <c r="BA8" s="360">
        <f t="shared" si="0"/>
        <v>7262310.4132212931</v>
      </c>
      <c r="BB8" s="360">
        <f t="shared" si="0"/>
        <v>8751386.8298879601</v>
      </c>
      <c r="BC8" s="360">
        <f>BD8</f>
        <v>10120463.246554628</v>
      </c>
      <c r="BD8" s="360">
        <f>BB71</f>
        <v>10120463.246554628</v>
      </c>
      <c r="BE8" s="360">
        <f t="shared" si="0"/>
        <v>17576206.329887964</v>
      </c>
      <c r="BF8" s="360">
        <f t="shared" si="0"/>
        <v>19056949.413221296</v>
      </c>
      <c r="BG8" s="360">
        <f>BH8</f>
        <v>14966025.82988796</v>
      </c>
      <c r="BH8" s="362">
        <f>BF71</f>
        <v>14966025.82988796</v>
      </c>
      <c r="BI8" s="362">
        <f t="shared" si="0"/>
        <v>16455102.246554626</v>
      </c>
      <c r="BJ8" s="362">
        <f t="shared" si="0"/>
        <v>17999178.663221292</v>
      </c>
    </row>
    <row r="9" spans="2:62" ht="19.95" customHeight="1">
      <c r="B9" s="363"/>
      <c r="C9" s="339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  <c r="S9" s="340"/>
      <c r="T9" s="340"/>
      <c r="U9" s="340"/>
      <c r="V9" s="340"/>
      <c r="W9" s="340"/>
      <c r="X9" s="340"/>
      <c r="Y9" s="340"/>
      <c r="Z9" s="340"/>
      <c r="AA9" s="340"/>
      <c r="AB9" s="340"/>
      <c r="AC9" s="340"/>
      <c r="AD9" s="340"/>
      <c r="AE9" s="340"/>
      <c r="AF9" s="340"/>
      <c r="AG9" s="340"/>
      <c r="AH9" s="340"/>
      <c r="AI9" s="340"/>
      <c r="AJ9" s="340"/>
      <c r="AK9" s="340"/>
      <c r="AL9" s="340"/>
      <c r="AM9" s="340"/>
      <c r="AN9" s="340"/>
      <c r="AO9" s="340"/>
      <c r="AP9" s="340"/>
      <c r="AQ9" s="340"/>
      <c r="AR9" s="340"/>
      <c r="AS9" s="340"/>
      <c r="AT9" s="340"/>
      <c r="AU9" s="340"/>
      <c r="AV9" s="340"/>
      <c r="AW9" s="340"/>
      <c r="AX9" s="340"/>
      <c r="AY9" s="340"/>
      <c r="AZ9" s="340"/>
      <c r="BA9" s="340"/>
      <c r="BB9" s="340"/>
      <c r="BC9" s="340"/>
      <c r="BD9" s="340"/>
      <c r="BE9" s="340"/>
      <c r="BF9" s="340"/>
      <c r="BG9" s="340"/>
      <c r="BH9" s="340"/>
      <c r="BI9" s="340"/>
      <c r="BJ9" s="340"/>
    </row>
    <row r="10" spans="2:62" ht="19.95" customHeight="1">
      <c r="B10" s="364" t="s">
        <v>1</v>
      </c>
      <c r="C10" s="339"/>
      <c r="D10" s="365">
        <f>SUM(D11:D15)</f>
        <v>749651</v>
      </c>
      <c r="E10" s="365">
        <f t="shared" ref="E10:G10" si="1">SUM(E11:E15)</f>
        <v>8606000</v>
      </c>
      <c r="F10" s="365">
        <f t="shared" si="1"/>
        <v>17692000</v>
      </c>
      <c r="G10" s="365">
        <f t="shared" si="1"/>
        <v>34752000</v>
      </c>
      <c r="H10" s="340"/>
      <c r="I10" s="359">
        <f t="shared" ref="I10:BJ10" si="2">SUM(I11:I15)</f>
        <v>0</v>
      </c>
      <c r="J10" s="359">
        <f t="shared" si="2"/>
        <v>0</v>
      </c>
      <c r="K10" s="365">
        <f t="shared" ref="K10:K15" si="3">SUM(L10:N10)</f>
        <v>712000</v>
      </c>
      <c r="L10" s="365">
        <f t="shared" si="2"/>
        <v>0</v>
      </c>
      <c r="M10" s="365">
        <f t="shared" si="2"/>
        <v>372000</v>
      </c>
      <c r="N10" s="365">
        <f t="shared" si="2"/>
        <v>340000</v>
      </c>
      <c r="O10" s="365">
        <f t="shared" ref="O10:O15" si="4">SUM(P10:R10)</f>
        <v>3691300</v>
      </c>
      <c r="P10" s="365">
        <f t="shared" si="2"/>
        <v>3305100</v>
      </c>
      <c r="Q10" s="365">
        <f t="shared" si="2"/>
        <v>213100</v>
      </c>
      <c r="R10" s="365">
        <f t="shared" si="2"/>
        <v>173100</v>
      </c>
      <c r="S10" s="365">
        <f t="shared" ref="S10:S69" si="5">SUM(T10:V10)</f>
        <v>519300</v>
      </c>
      <c r="T10" s="365">
        <f t="shared" si="2"/>
        <v>173100</v>
      </c>
      <c r="U10" s="365">
        <f t="shared" si="2"/>
        <v>173100</v>
      </c>
      <c r="V10" s="365">
        <f t="shared" si="2"/>
        <v>173100</v>
      </c>
      <c r="W10" s="365">
        <f t="shared" ref="W10:W15" si="6">SUM(X10:Z10)</f>
        <v>3571500</v>
      </c>
      <c r="X10" s="365">
        <f t="shared" si="2"/>
        <v>3188100</v>
      </c>
      <c r="Y10" s="365">
        <f t="shared" si="2"/>
        <v>188100</v>
      </c>
      <c r="Z10" s="365">
        <f t="shared" si="2"/>
        <v>195300</v>
      </c>
      <c r="AA10" s="365">
        <f t="shared" ref="AA10:AA41" si="7">SUM(AB10:AD10)</f>
        <v>823900</v>
      </c>
      <c r="AB10" s="365">
        <f t="shared" si="2"/>
        <v>195300</v>
      </c>
      <c r="AC10" s="365">
        <f t="shared" si="2"/>
        <v>345300</v>
      </c>
      <c r="AD10" s="365">
        <f t="shared" si="2"/>
        <v>283300</v>
      </c>
      <c r="AE10" s="365">
        <f t="shared" ref="AE10:AE15" si="8">SUM(AF10:AH10)</f>
        <v>7560000.0000000009</v>
      </c>
      <c r="AF10" s="365">
        <f t="shared" si="2"/>
        <v>6624666.666666667</v>
      </c>
      <c r="AG10" s="365">
        <f t="shared" si="2"/>
        <v>502666.66666666669</v>
      </c>
      <c r="AH10" s="365">
        <f t="shared" si="2"/>
        <v>432666.66666666669</v>
      </c>
      <c r="AI10" s="365">
        <f t="shared" ref="AI10:AI15" si="9">SUM(AJ10:AL10)</f>
        <v>1298000</v>
      </c>
      <c r="AJ10" s="365">
        <f t="shared" si="2"/>
        <v>432666.66666666669</v>
      </c>
      <c r="AK10" s="365">
        <f t="shared" si="2"/>
        <v>432666.66666666669</v>
      </c>
      <c r="AL10" s="365">
        <f t="shared" si="2"/>
        <v>432666.66666666669</v>
      </c>
      <c r="AM10" s="365">
        <f t="shared" ref="AM10:AM15" si="10">SUM(AN10:AP10)</f>
        <v>7298000.0000000009</v>
      </c>
      <c r="AN10" s="365">
        <f t="shared" si="2"/>
        <v>6432666.666666667</v>
      </c>
      <c r="AO10" s="365">
        <f t="shared" si="2"/>
        <v>432666.66666666669</v>
      </c>
      <c r="AP10" s="365">
        <f t="shared" si="2"/>
        <v>432666.66666666669</v>
      </c>
      <c r="AQ10" s="365">
        <f t="shared" ref="AQ10:AQ15" si="11">SUM(AR10:AT10)</f>
        <v>1536000.0000000002</v>
      </c>
      <c r="AR10" s="365">
        <f t="shared" si="2"/>
        <v>432666.66666666669</v>
      </c>
      <c r="AS10" s="365">
        <f t="shared" si="2"/>
        <v>582666.66666666674</v>
      </c>
      <c r="AT10" s="365">
        <f t="shared" si="2"/>
        <v>520666.66666666669</v>
      </c>
      <c r="AU10" s="365">
        <f t="shared" ref="AU10:AU15" si="12">SUM(AV10:AX10)</f>
        <v>11825000.000000002</v>
      </c>
      <c r="AV10" s="365">
        <f t="shared" si="2"/>
        <v>8046333.333333334</v>
      </c>
      <c r="AW10" s="365">
        <f t="shared" si="2"/>
        <v>1924333.3333333335</v>
      </c>
      <c r="AX10" s="365">
        <f t="shared" si="2"/>
        <v>1854333.3333333335</v>
      </c>
      <c r="AY10" s="365">
        <f t="shared" ref="AY10:AY15" si="13">SUM(AZ10:BB10)</f>
        <v>5563000</v>
      </c>
      <c r="AZ10" s="365">
        <f t="shared" si="2"/>
        <v>1854333.3333333335</v>
      </c>
      <c r="BA10" s="365">
        <f t="shared" si="2"/>
        <v>1854333.3333333335</v>
      </c>
      <c r="BB10" s="365">
        <f t="shared" si="2"/>
        <v>1854333.3333333335</v>
      </c>
      <c r="BC10" s="365">
        <f t="shared" ref="BC10:BC15" si="14">SUM(BD10:BF10)</f>
        <v>11563000.000000002</v>
      </c>
      <c r="BD10" s="365">
        <f t="shared" si="2"/>
        <v>7854333.333333334</v>
      </c>
      <c r="BE10" s="365">
        <f t="shared" si="2"/>
        <v>1854333.3333333335</v>
      </c>
      <c r="BF10" s="365">
        <f t="shared" si="2"/>
        <v>1854333.3333333335</v>
      </c>
      <c r="BG10" s="365">
        <f t="shared" ref="BG10:BG15" si="15">SUM(BH10:BJ10)</f>
        <v>5801000</v>
      </c>
      <c r="BH10" s="366">
        <f t="shared" si="2"/>
        <v>1854333.3333333335</v>
      </c>
      <c r="BI10" s="366">
        <f t="shared" si="2"/>
        <v>2004333.3333333335</v>
      </c>
      <c r="BJ10" s="366">
        <f t="shared" si="2"/>
        <v>1942333.3333333335</v>
      </c>
    </row>
    <row r="11" spans="2:62" ht="19.95" customHeight="1">
      <c r="B11" s="367" t="str">
        <f>'P1 Comility'!B2</f>
        <v>P1 Platform (Comility)</v>
      </c>
      <c r="C11" s="339"/>
      <c r="D11" s="362">
        <f>'P1 Comility'!G52</f>
        <v>564000</v>
      </c>
      <c r="E11" s="362">
        <f>'P1 Comility'!H52</f>
        <v>1950000</v>
      </c>
      <c r="F11" s="362">
        <f>'P1 Comility'!I52</f>
        <v>4280000</v>
      </c>
      <c r="G11" s="362">
        <f>'P1 Comility'!J52</f>
        <v>21340000</v>
      </c>
      <c r="H11" s="340"/>
      <c r="I11" s="358"/>
      <c r="J11" s="362">
        <f>'P1 Comility'!L52</f>
        <v>0</v>
      </c>
      <c r="K11" s="361">
        <f t="shared" si="3"/>
        <v>564000</v>
      </c>
      <c r="L11" s="361">
        <f>'P1 Comility'!M52</f>
        <v>0</v>
      </c>
      <c r="M11" s="361">
        <f>'P1 Comility'!N52</f>
        <v>282000</v>
      </c>
      <c r="N11" s="361">
        <f>'P1 Comility'!O52</f>
        <v>282000</v>
      </c>
      <c r="O11" s="361">
        <f t="shared" si="4"/>
        <v>487500</v>
      </c>
      <c r="P11" s="361">
        <f>'P1 Comility'!Q52</f>
        <v>162500</v>
      </c>
      <c r="Q11" s="361">
        <f>'P1 Comility'!R52</f>
        <v>162500</v>
      </c>
      <c r="R11" s="361">
        <f>'P1 Comility'!S52</f>
        <v>162500</v>
      </c>
      <c r="S11" s="361">
        <f t="shared" si="5"/>
        <v>487500</v>
      </c>
      <c r="T11" s="361">
        <f>'P1 Comility'!U52</f>
        <v>162500</v>
      </c>
      <c r="U11" s="361">
        <f>'P1 Comility'!V52</f>
        <v>162500</v>
      </c>
      <c r="V11" s="361">
        <f>'P1 Comility'!W52</f>
        <v>162500</v>
      </c>
      <c r="W11" s="361">
        <f t="shared" si="6"/>
        <v>487500</v>
      </c>
      <c r="X11" s="361">
        <f>'P1 Comility'!Y52</f>
        <v>162500</v>
      </c>
      <c r="Y11" s="361">
        <f>'P1 Comility'!Z52</f>
        <v>162500</v>
      </c>
      <c r="Z11" s="361">
        <f>'P1 Comility'!AA52</f>
        <v>162500</v>
      </c>
      <c r="AA11" s="361">
        <f t="shared" si="7"/>
        <v>487500</v>
      </c>
      <c r="AB11" s="361">
        <f>'P1 Comility'!AC52</f>
        <v>162500</v>
      </c>
      <c r="AC11" s="361">
        <f>'P1 Comility'!AD52</f>
        <v>162500</v>
      </c>
      <c r="AD11" s="361">
        <f>'P1 Comility'!AE52</f>
        <v>162500</v>
      </c>
      <c r="AE11" s="361">
        <f t="shared" si="8"/>
        <v>1070000</v>
      </c>
      <c r="AF11" s="361">
        <f>'P1 Comility'!AG52</f>
        <v>356666.66666666669</v>
      </c>
      <c r="AG11" s="361">
        <f>'P1 Comility'!AH52</f>
        <v>356666.66666666669</v>
      </c>
      <c r="AH11" s="361">
        <f>'P1 Comility'!AI52</f>
        <v>356666.66666666669</v>
      </c>
      <c r="AI11" s="361">
        <f t="shared" si="9"/>
        <v>1070000</v>
      </c>
      <c r="AJ11" s="361">
        <f>'P1 Comility'!AK52</f>
        <v>356666.66666666669</v>
      </c>
      <c r="AK11" s="361">
        <f>'P1 Comility'!AL52</f>
        <v>356666.66666666669</v>
      </c>
      <c r="AL11" s="361">
        <f>'P1 Comility'!AM52</f>
        <v>356666.66666666669</v>
      </c>
      <c r="AM11" s="361">
        <f t="shared" si="10"/>
        <v>1070000</v>
      </c>
      <c r="AN11" s="361">
        <f>'P1 Comility'!AO52</f>
        <v>356666.66666666669</v>
      </c>
      <c r="AO11" s="361">
        <f>'P1 Comility'!AP52</f>
        <v>356666.66666666669</v>
      </c>
      <c r="AP11" s="361">
        <f>'P1 Comility'!AQ52</f>
        <v>356666.66666666669</v>
      </c>
      <c r="AQ11" s="361">
        <f t="shared" si="11"/>
        <v>1070000</v>
      </c>
      <c r="AR11" s="361">
        <f>'P1 Comility'!AS52</f>
        <v>356666.66666666669</v>
      </c>
      <c r="AS11" s="361">
        <f>'P1 Comility'!AT52</f>
        <v>356666.66666666669</v>
      </c>
      <c r="AT11" s="361">
        <f>'P1 Comility'!AU52</f>
        <v>356666.66666666669</v>
      </c>
      <c r="AU11" s="361">
        <f t="shared" si="12"/>
        <v>5335000</v>
      </c>
      <c r="AV11" s="361">
        <f>'P1 Comility'!AW52</f>
        <v>1778333.3333333335</v>
      </c>
      <c r="AW11" s="361">
        <f>'P1 Comility'!AX52</f>
        <v>1778333.3333333335</v>
      </c>
      <c r="AX11" s="361">
        <f>'P1 Comility'!AY52</f>
        <v>1778333.3333333335</v>
      </c>
      <c r="AY11" s="361">
        <f t="shared" si="13"/>
        <v>5335000</v>
      </c>
      <c r="AZ11" s="361">
        <f>'P1 Comility'!BA52</f>
        <v>1778333.3333333335</v>
      </c>
      <c r="BA11" s="361">
        <f>'P1 Comility'!BB52</f>
        <v>1778333.3333333335</v>
      </c>
      <c r="BB11" s="361">
        <f>'P1 Comility'!BC52</f>
        <v>1778333.3333333335</v>
      </c>
      <c r="BC11" s="361">
        <f t="shared" si="14"/>
        <v>5335000</v>
      </c>
      <c r="BD11" s="361">
        <f>'P1 Comility'!BE52</f>
        <v>1778333.3333333335</v>
      </c>
      <c r="BE11" s="361">
        <f>'P1 Comility'!BF52</f>
        <v>1778333.3333333335</v>
      </c>
      <c r="BF11" s="361">
        <f>'P1 Comility'!BG52</f>
        <v>1778333.3333333335</v>
      </c>
      <c r="BG11" s="361">
        <f t="shared" si="15"/>
        <v>5335000</v>
      </c>
      <c r="BH11" s="362">
        <f>'P1 Comility'!BI52</f>
        <v>1778333.3333333335</v>
      </c>
      <c r="BI11" s="362">
        <f>'P1 Comility'!BJ52</f>
        <v>1778333.3333333335</v>
      </c>
      <c r="BJ11" s="362">
        <f>'P1 Comility'!BK52</f>
        <v>1778333.3333333335</v>
      </c>
    </row>
    <row r="12" spans="2:62" ht="19.95" customHeight="1">
      <c r="B12" s="367" t="str">
        <f>'P2 Incubator'!B2</f>
        <v>P2 Incubator (Defence Elevator)</v>
      </c>
      <c r="C12" s="339"/>
      <c r="D12" s="362">
        <f>'P2 Incubator'!G14</f>
        <v>0</v>
      </c>
      <c r="E12" s="362">
        <f>'P2 Incubator'!H14</f>
        <v>6000000</v>
      </c>
      <c r="F12" s="362">
        <f>'P2 Incubator'!I14</f>
        <v>12000000</v>
      </c>
      <c r="G12" s="362">
        <f>'P2 Incubator'!J14</f>
        <v>12000000</v>
      </c>
      <c r="H12" s="340"/>
      <c r="I12" s="362"/>
      <c r="J12" s="362">
        <f>'P2 Incubator'!T14</f>
        <v>0</v>
      </c>
      <c r="K12" s="361">
        <f t="shared" si="3"/>
        <v>0</v>
      </c>
      <c r="L12" s="361">
        <f>'P2 Incubator'!V14</f>
        <v>0</v>
      </c>
      <c r="M12" s="361">
        <f>'P2 Incubator'!W14</f>
        <v>0</v>
      </c>
      <c r="N12" s="361">
        <f>'P2 Incubator'!X14</f>
        <v>0</v>
      </c>
      <c r="O12" s="361">
        <f t="shared" si="4"/>
        <v>3000000</v>
      </c>
      <c r="P12" s="361">
        <f>'P2 Incubator'!Z14</f>
        <v>3000000</v>
      </c>
      <c r="Q12" s="361">
        <f>'P2 Incubator'!AA14</f>
        <v>0</v>
      </c>
      <c r="R12" s="361">
        <f>'P2 Incubator'!AB14</f>
        <v>0</v>
      </c>
      <c r="S12" s="361">
        <f t="shared" si="5"/>
        <v>0</v>
      </c>
      <c r="T12" s="361">
        <f>'P2 Incubator'!AD14</f>
        <v>0</v>
      </c>
      <c r="U12" s="361">
        <f>'P2 Incubator'!AE14</f>
        <v>0</v>
      </c>
      <c r="V12" s="361">
        <f>'P2 Incubator'!AF14</f>
        <v>0</v>
      </c>
      <c r="W12" s="361">
        <f t="shared" si="6"/>
        <v>3000000</v>
      </c>
      <c r="X12" s="361">
        <f>'P2 Incubator'!AH14</f>
        <v>3000000</v>
      </c>
      <c r="Y12" s="361">
        <f>'P2 Incubator'!AI14</f>
        <v>0</v>
      </c>
      <c r="Z12" s="361">
        <f>'P2 Incubator'!AJ14</f>
        <v>0</v>
      </c>
      <c r="AA12" s="361">
        <f t="shared" si="7"/>
        <v>0</v>
      </c>
      <c r="AB12" s="361">
        <f>'P2 Incubator'!AL14</f>
        <v>0</v>
      </c>
      <c r="AC12" s="361">
        <f>'P2 Incubator'!AM14</f>
        <v>0</v>
      </c>
      <c r="AD12" s="361">
        <f>'P2 Incubator'!AN14</f>
        <v>0</v>
      </c>
      <c r="AE12" s="361">
        <f t="shared" si="8"/>
        <v>6000000</v>
      </c>
      <c r="AF12" s="361">
        <f>'P2 Incubator'!AP14</f>
        <v>6000000</v>
      </c>
      <c r="AG12" s="361">
        <f>'P2 Incubator'!AQ14</f>
        <v>0</v>
      </c>
      <c r="AH12" s="361">
        <f>'P2 Incubator'!AR14</f>
        <v>0</v>
      </c>
      <c r="AI12" s="361">
        <f t="shared" si="9"/>
        <v>0</v>
      </c>
      <c r="AJ12" s="361">
        <f>'P2 Incubator'!AT14</f>
        <v>0</v>
      </c>
      <c r="AK12" s="361">
        <f>'P2 Incubator'!AU14</f>
        <v>0</v>
      </c>
      <c r="AL12" s="361">
        <f>'P2 Incubator'!AV14</f>
        <v>0</v>
      </c>
      <c r="AM12" s="361">
        <f t="shared" si="10"/>
        <v>6000000</v>
      </c>
      <c r="AN12" s="361">
        <f>'P2 Incubator'!AX14</f>
        <v>6000000</v>
      </c>
      <c r="AO12" s="361">
        <f>'P2 Incubator'!AY14</f>
        <v>0</v>
      </c>
      <c r="AP12" s="361">
        <f>'P2 Incubator'!AZ14</f>
        <v>0</v>
      </c>
      <c r="AQ12" s="361">
        <f t="shared" si="11"/>
        <v>0</v>
      </c>
      <c r="AR12" s="361">
        <f>'P2 Incubator'!BB14</f>
        <v>0</v>
      </c>
      <c r="AS12" s="361">
        <f>'P2 Incubator'!BC14</f>
        <v>0</v>
      </c>
      <c r="AT12" s="361">
        <f>'P2 Incubator'!BD14</f>
        <v>0</v>
      </c>
      <c r="AU12" s="361">
        <f t="shared" si="12"/>
        <v>6000000</v>
      </c>
      <c r="AV12" s="361">
        <f>'P2 Incubator'!BF14</f>
        <v>6000000</v>
      </c>
      <c r="AW12" s="361">
        <f>'P2 Incubator'!BG14</f>
        <v>0</v>
      </c>
      <c r="AX12" s="361">
        <f>'P2 Incubator'!BH14</f>
        <v>0</v>
      </c>
      <c r="AY12" s="361">
        <f t="shared" si="13"/>
        <v>0</v>
      </c>
      <c r="AZ12" s="361">
        <f>'P2 Incubator'!BJ14</f>
        <v>0</v>
      </c>
      <c r="BA12" s="361">
        <f>'P2 Incubator'!BK14</f>
        <v>0</v>
      </c>
      <c r="BB12" s="361">
        <f>'P2 Incubator'!BL14</f>
        <v>0</v>
      </c>
      <c r="BC12" s="361">
        <f t="shared" si="14"/>
        <v>6000000</v>
      </c>
      <c r="BD12" s="361">
        <f>'P2 Incubator'!BN14</f>
        <v>6000000</v>
      </c>
      <c r="BE12" s="361">
        <f>'P2 Incubator'!BO14</f>
        <v>0</v>
      </c>
      <c r="BF12" s="361">
        <f>'P2 Incubator'!BP14</f>
        <v>0</v>
      </c>
      <c r="BG12" s="361">
        <f t="shared" si="15"/>
        <v>0</v>
      </c>
      <c r="BH12" s="362">
        <f>'P2 Incubator'!BR14</f>
        <v>0</v>
      </c>
      <c r="BI12" s="362">
        <f>'P2 Incubator'!BS14</f>
        <v>0</v>
      </c>
      <c r="BJ12" s="362">
        <f>'P2 Incubator'!BT14</f>
        <v>0</v>
      </c>
    </row>
    <row r="13" spans="2:62" ht="19.95" customHeight="1">
      <c r="B13" s="367" t="str">
        <f>'P3 MSF'!B2</f>
        <v>P3 Munich Security Breakfast</v>
      </c>
      <c r="C13" s="339"/>
      <c r="D13" s="362">
        <f>'P3 MSF'!I14</f>
        <v>148000</v>
      </c>
      <c r="E13" s="362">
        <f>'P3 MSF'!J14</f>
        <v>410000</v>
      </c>
      <c r="F13" s="362">
        <f>'P3 MSF'!K14</f>
        <v>500000</v>
      </c>
      <c r="G13" s="362">
        <f>'P3 MSF'!L14</f>
        <v>500000</v>
      </c>
      <c r="H13" s="340"/>
      <c r="I13" s="362"/>
      <c r="J13" s="362">
        <f>'P3 MSF'!V14</f>
        <v>0</v>
      </c>
      <c r="K13" s="361">
        <f t="shared" si="3"/>
        <v>148000</v>
      </c>
      <c r="L13" s="361">
        <f>'P3 MSF'!X14</f>
        <v>0</v>
      </c>
      <c r="M13" s="361">
        <f>'P3 MSF'!Y14</f>
        <v>90000</v>
      </c>
      <c r="N13" s="361">
        <f>'P3 MSF'!Z14</f>
        <v>58000</v>
      </c>
      <c r="O13" s="361">
        <f t="shared" si="4"/>
        <v>172000</v>
      </c>
      <c r="P13" s="361">
        <f>'P3 MSF'!AB14</f>
        <v>132000</v>
      </c>
      <c r="Q13" s="361">
        <f>'P3 MSF'!AC14</f>
        <v>40000</v>
      </c>
      <c r="R13" s="361">
        <f>'P3 MSF'!AD14</f>
        <v>0</v>
      </c>
      <c r="S13" s="361">
        <f t="shared" si="5"/>
        <v>0</v>
      </c>
      <c r="T13" s="361">
        <f>'P3 MSF'!AF14</f>
        <v>0</v>
      </c>
      <c r="U13" s="361">
        <f>'P3 MSF'!AG14</f>
        <v>0</v>
      </c>
      <c r="V13" s="361">
        <f>'P3 MSF'!AH14</f>
        <v>0</v>
      </c>
      <c r="W13" s="361">
        <f t="shared" si="6"/>
        <v>0</v>
      </c>
      <c r="X13" s="361">
        <f>'P3 MSF'!AJ14</f>
        <v>0</v>
      </c>
      <c r="Y13" s="361">
        <f>'P3 MSF'!AK14</f>
        <v>0</v>
      </c>
      <c r="Z13" s="361">
        <f>'P3 MSF'!AL14</f>
        <v>0</v>
      </c>
      <c r="AA13" s="361">
        <f t="shared" si="7"/>
        <v>238000</v>
      </c>
      <c r="AB13" s="361">
        <f>'P3 MSF'!AN14</f>
        <v>0</v>
      </c>
      <c r="AC13" s="361">
        <f>'P3 MSF'!AO14</f>
        <v>150000</v>
      </c>
      <c r="AD13" s="361">
        <f>'P3 MSF'!AP14</f>
        <v>88000</v>
      </c>
      <c r="AE13" s="361">
        <f t="shared" si="8"/>
        <v>262000</v>
      </c>
      <c r="AF13" s="361">
        <f>'P3 MSF'!AR14</f>
        <v>192000</v>
      </c>
      <c r="AG13" s="361">
        <f>'P3 MSF'!AS14</f>
        <v>70000</v>
      </c>
      <c r="AH13" s="361">
        <f>'P3 MSF'!AT14</f>
        <v>0</v>
      </c>
      <c r="AI13" s="361">
        <f t="shared" si="9"/>
        <v>0</v>
      </c>
      <c r="AJ13" s="361">
        <f>'P3 MSF'!AV14</f>
        <v>0</v>
      </c>
      <c r="AK13" s="361">
        <f>'P3 MSF'!AW14</f>
        <v>0</v>
      </c>
      <c r="AL13" s="361">
        <f>'P3 MSF'!AX14</f>
        <v>0</v>
      </c>
      <c r="AM13" s="361">
        <f t="shared" si="10"/>
        <v>0</v>
      </c>
      <c r="AN13" s="361">
        <f>'P3 MSF'!AZ14</f>
        <v>0</v>
      </c>
      <c r="AO13" s="361">
        <f>'P3 MSF'!BA14</f>
        <v>0</v>
      </c>
      <c r="AP13" s="361">
        <f>'P3 MSF'!BB14</f>
        <v>0</v>
      </c>
      <c r="AQ13" s="361">
        <f t="shared" si="11"/>
        <v>238000</v>
      </c>
      <c r="AR13" s="361">
        <f>'P3 MSF'!BD14</f>
        <v>0</v>
      </c>
      <c r="AS13" s="361">
        <f>'P3 MSF'!BE14</f>
        <v>150000</v>
      </c>
      <c r="AT13" s="361">
        <f>'P3 MSF'!BF14</f>
        <v>88000</v>
      </c>
      <c r="AU13" s="361">
        <f t="shared" si="12"/>
        <v>262000</v>
      </c>
      <c r="AV13" s="361">
        <f>'P3 MSF'!BH14</f>
        <v>192000</v>
      </c>
      <c r="AW13" s="361">
        <f>'P3 MSF'!BI14</f>
        <v>70000</v>
      </c>
      <c r="AX13" s="361">
        <f>'P3 MSF'!BJ14</f>
        <v>0</v>
      </c>
      <c r="AY13" s="361">
        <f t="shared" si="13"/>
        <v>0</v>
      </c>
      <c r="AZ13" s="361">
        <f>'P3 MSF'!BL14</f>
        <v>0</v>
      </c>
      <c r="BA13" s="361">
        <f>'P3 MSF'!BM14</f>
        <v>0</v>
      </c>
      <c r="BB13" s="361">
        <f>'P3 MSF'!BN14</f>
        <v>0</v>
      </c>
      <c r="BC13" s="361">
        <f t="shared" si="14"/>
        <v>0</v>
      </c>
      <c r="BD13" s="361">
        <f>'P3 MSF'!BP14</f>
        <v>0</v>
      </c>
      <c r="BE13" s="361">
        <f>'P3 MSF'!BQ14</f>
        <v>0</v>
      </c>
      <c r="BF13" s="361">
        <f>'P3 MSF'!BR14</f>
        <v>0</v>
      </c>
      <c r="BG13" s="361">
        <f t="shared" si="15"/>
        <v>238000</v>
      </c>
      <c r="BH13" s="362">
        <f>'P3 MSF'!BT14</f>
        <v>0</v>
      </c>
      <c r="BI13" s="362">
        <f>'P3 MSF'!BU14</f>
        <v>150000</v>
      </c>
      <c r="BJ13" s="362">
        <f>'P3 MSF'!BV14</f>
        <v>88000</v>
      </c>
    </row>
    <row r="14" spans="2:62" ht="19.95" customHeight="1">
      <c r="B14" s="367" t="str">
        <f>'P4 Resilience House'!B2</f>
        <v>P4 Resilience Houses (all)</v>
      </c>
      <c r="C14" s="339"/>
      <c r="D14" s="362">
        <f>'P4 Resilience House'!F12</f>
        <v>0</v>
      </c>
      <c r="E14" s="362">
        <f>'P4 Resilience House'!G12</f>
        <v>246000</v>
      </c>
      <c r="F14" s="362">
        <f>'P4 Resilience House'!H12</f>
        <v>912000</v>
      </c>
      <c r="G14" s="362">
        <f>'P4 Resilience House'!I12</f>
        <v>912000</v>
      </c>
      <c r="H14" s="340"/>
      <c r="I14" s="362"/>
      <c r="J14" s="362">
        <f>'P4 Resilience House'!S12</f>
        <v>0</v>
      </c>
      <c r="K14" s="361">
        <f t="shared" si="3"/>
        <v>0</v>
      </c>
      <c r="L14" s="361">
        <f>'P4 Resilience House'!U12</f>
        <v>0</v>
      </c>
      <c r="M14" s="361">
        <f>'P4 Resilience House'!V12</f>
        <v>0</v>
      </c>
      <c r="N14" s="361">
        <f>'P4 Resilience House'!W12</f>
        <v>0</v>
      </c>
      <c r="O14" s="361">
        <f t="shared" si="4"/>
        <v>31800</v>
      </c>
      <c r="P14" s="361">
        <f>'P4 Resilience House'!Y12</f>
        <v>10600</v>
      </c>
      <c r="Q14" s="361">
        <f>'P4 Resilience House'!Z12</f>
        <v>10600</v>
      </c>
      <c r="R14" s="361">
        <f>'P4 Resilience House'!AA12</f>
        <v>10600</v>
      </c>
      <c r="S14" s="361">
        <f t="shared" si="5"/>
        <v>31800</v>
      </c>
      <c r="T14" s="361">
        <f>'P4 Resilience House'!AC12</f>
        <v>10600</v>
      </c>
      <c r="U14" s="361">
        <f>'P4 Resilience House'!AD12</f>
        <v>10600</v>
      </c>
      <c r="V14" s="361">
        <f>'P4 Resilience House'!AE12</f>
        <v>10600</v>
      </c>
      <c r="W14" s="361">
        <f t="shared" si="6"/>
        <v>84000</v>
      </c>
      <c r="X14" s="361">
        <f>'P4 Resilience House'!AG12</f>
        <v>25600</v>
      </c>
      <c r="Y14" s="361">
        <f>'P4 Resilience House'!AH12</f>
        <v>25600</v>
      </c>
      <c r="Z14" s="361">
        <f>'P4 Resilience House'!AI12</f>
        <v>32800</v>
      </c>
      <c r="AA14" s="361">
        <f t="shared" si="7"/>
        <v>98400</v>
      </c>
      <c r="AB14" s="361">
        <f>'P4 Resilience House'!AK12</f>
        <v>32800</v>
      </c>
      <c r="AC14" s="361">
        <f>'P4 Resilience House'!AL12</f>
        <v>32800</v>
      </c>
      <c r="AD14" s="361">
        <f>'P4 Resilience House'!AM12</f>
        <v>32800</v>
      </c>
      <c r="AE14" s="361">
        <f t="shared" si="8"/>
        <v>228000</v>
      </c>
      <c r="AF14" s="361">
        <f>'P4 Resilience House'!AO12</f>
        <v>76000</v>
      </c>
      <c r="AG14" s="361">
        <f>'P4 Resilience House'!AP12</f>
        <v>76000</v>
      </c>
      <c r="AH14" s="361">
        <f>'P4 Resilience House'!AQ12</f>
        <v>76000</v>
      </c>
      <c r="AI14" s="361">
        <f t="shared" si="9"/>
        <v>228000</v>
      </c>
      <c r="AJ14" s="361">
        <f>'P4 Resilience House'!AS12</f>
        <v>76000</v>
      </c>
      <c r="AK14" s="361">
        <f>'P4 Resilience House'!AT12</f>
        <v>76000</v>
      </c>
      <c r="AL14" s="361">
        <f>'P4 Resilience House'!AU12</f>
        <v>76000</v>
      </c>
      <c r="AM14" s="361">
        <f t="shared" si="10"/>
        <v>228000</v>
      </c>
      <c r="AN14" s="361">
        <f>'P4 Resilience House'!AW12</f>
        <v>76000</v>
      </c>
      <c r="AO14" s="361">
        <f>'P4 Resilience House'!AX12</f>
        <v>76000</v>
      </c>
      <c r="AP14" s="361">
        <f>'P4 Resilience House'!AY12</f>
        <v>76000</v>
      </c>
      <c r="AQ14" s="361">
        <f t="shared" si="11"/>
        <v>228000</v>
      </c>
      <c r="AR14" s="361">
        <f>'P4 Resilience House'!BA12</f>
        <v>76000</v>
      </c>
      <c r="AS14" s="361">
        <f>'P4 Resilience House'!BB12</f>
        <v>76000</v>
      </c>
      <c r="AT14" s="361">
        <f>'P4 Resilience House'!BC12</f>
        <v>76000</v>
      </c>
      <c r="AU14" s="361">
        <f t="shared" si="12"/>
        <v>228000</v>
      </c>
      <c r="AV14" s="361">
        <f>'P4 Resilience House'!BE12</f>
        <v>76000</v>
      </c>
      <c r="AW14" s="361">
        <f>'P4 Resilience House'!BF12</f>
        <v>76000</v>
      </c>
      <c r="AX14" s="361">
        <f>'P4 Resilience House'!BG12</f>
        <v>76000</v>
      </c>
      <c r="AY14" s="361">
        <f t="shared" si="13"/>
        <v>228000</v>
      </c>
      <c r="AZ14" s="361">
        <f>'P4 Resilience House'!BI12</f>
        <v>76000</v>
      </c>
      <c r="BA14" s="361">
        <f>'P4 Resilience House'!BJ12</f>
        <v>76000</v>
      </c>
      <c r="BB14" s="361">
        <f>'P4 Resilience House'!BK12</f>
        <v>76000</v>
      </c>
      <c r="BC14" s="361">
        <f t="shared" si="14"/>
        <v>228000</v>
      </c>
      <c r="BD14" s="361">
        <f>'P4 Resilience House'!BM12</f>
        <v>76000</v>
      </c>
      <c r="BE14" s="361">
        <f>'P4 Resilience House'!BN12</f>
        <v>76000</v>
      </c>
      <c r="BF14" s="361">
        <f>'P4 Resilience House'!BO12</f>
        <v>76000</v>
      </c>
      <c r="BG14" s="361">
        <f t="shared" si="15"/>
        <v>228000</v>
      </c>
      <c r="BH14" s="362">
        <f>'P4 Resilience House'!BQ12</f>
        <v>76000</v>
      </c>
      <c r="BI14" s="362">
        <f>'P4 Resilience House'!BR12</f>
        <v>76000</v>
      </c>
      <c r="BJ14" s="362">
        <f>'P4 Resilience House'!BS12</f>
        <v>76000</v>
      </c>
    </row>
    <row r="15" spans="2:62" ht="19.95" customHeight="1">
      <c r="B15" s="367" t="str">
        <f>'P5 Individual Packages'!B2</f>
        <v>P5 Indiviidual Packages Sales</v>
      </c>
      <c r="C15" s="339"/>
      <c r="D15" s="362">
        <f>'P5 Individual Packages'!G30</f>
        <v>37651</v>
      </c>
      <c r="E15" s="362">
        <f>'P5 Individual Packages'!H30</f>
        <v>0</v>
      </c>
      <c r="F15" s="362">
        <f>'P5 Individual Packages'!I30</f>
        <v>0</v>
      </c>
      <c r="G15" s="362">
        <f>'P5 Individual Packages'!J30</f>
        <v>0</v>
      </c>
      <c r="H15" s="340"/>
      <c r="I15" s="362"/>
      <c r="J15" s="362">
        <f>'P5 Individual Packages'!S30</f>
        <v>0</v>
      </c>
      <c r="K15" s="361">
        <f t="shared" si="3"/>
        <v>0</v>
      </c>
      <c r="L15" s="361">
        <f>'P5 Individual Packages'!T30</f>
        <v>0</v>
      </c>
      <c r="M15" s="361">
        <f>'P5 Individual Packages'!U30</f>
        <v>0</v>
      </c>
      <c r="N15" s="361">
        <f>'P5 Individual Packages'!V30</f>
        <v>0</v>
      </c>
      <c r="O15" s="361">
        <f t="shared" si="4"/>
        <v>0</v>
      </c>
      <c r="P15" s="361">
        <f>'P5 Individual Packages'!W30</f>
        <v>0</v>
      </c>
      <c r="Q15" s="361">
        <f>'P5 Individual Packages'!X30</f>
        <v>0</v>
      </c>
      <c r="R15" s="361">
        <f>'P5 Individual Packages'!Y30</f>
        <v>0</v>
      </c>
      <c r="S15" s="361">
        <f t="shared" si="5"/>
        <v>0</v>
      </c>
      <c r="T15" s="361">
        <f>'P5 Individual Packages'!Z30</f>
        <v>0</v>
      </c>
      <c r="U15" s="361">
        <f>'P5 Individual Packages'!AA30</f>
        <v>0</v>
      </c>
      <c r="V15" s="361">
        <f>'P5 Individual Packages'!AB30</f>
        <v>0</v>
      </c>
      <c r="W15" s="361">
        <f t="shared" si="6"/>
        <v>0</v>
      </c>
      <c r="X15" s="361">
        <f>'P5 Individual Packages'!AC30</f>
        <v>0</v>
      </c>
      <c r="Y15" s="361">
        <f>'P5 Individual Packages'!AD30</f>
        <v>0</v>
      </c>
      <c r="Z15" s="361">
        <f>'P5 Individual Packages'!AE30</f>
        <v>0</v>
      </c>
      <c r="AA15" s="361">
        <f t="shared" si="7"/>
        <v>0</v>
      </c>
      <c r="AB15" s="361">
        <f>'P5 Individual Packages'!AF30</f>
        <v>0</v>
      </c>
      <c r="AC15" s="361">
        <f>'P5 Individual Packages'!AG30</f>
        <v>0</v>
      </c>
      <c r="AD15" s="361">
        <f>'P5 Individual Packages'!AH30</f>
        <v>0</v>
      </c>
      <c r="AE15" s="361">
        <f t="shared" si="8"/>
        <v>0</v>
      </c>
      <c r="AF15" s="361">
        <f>'P5 Individual Packages'!AI30</f>
        <v>0</v>
      </c>
      <c r="AG15" s="361">
        <f>'P5 Individual Packages'!AJ30</f>
        <v>0</v>
      </c>
      <c r="AH15" s="361">
        <f>'P5 Individual Packages'!AK30</f>
        <v>0</v>
      </c>
      <c r="AI15" s="361">
        <f t="shared" si="9"/>
        <v>0</v>
      </c>
      <c r="AJ15" s="361">
        <f>'P5 Individual Packages'!AL30</f>
        <v>0</v>
      </c>
      <c r="AK15" s="361">
        <f>'P5 Individual Packages'!AM30</f>
        <v>0</v>
      </c>
      <c r="AL15" s="361">
        <f>'P5 Individual Packages'!AN30</f>
        <v>0</v>
      </c>
      <c r="AM15" s="361">
        <f t="shared" si="10"/>
        <v>0</v>
      </c>
      <c r="AN15" s="361">
        <f>'P5 Individual Packages'!AO30</f>
        <v>0</v>
      </c>
      <c r="AO15" s="361">
        <f>'P5 Individual Packages'!AP30</f>
        <v>0</v>
      </c>
      <c r="AP15" s="361">
        <f>'P5 Individual Packages'!AQ30</f>
        <v>0</v>
      </c>
      <c r="AQ15" s="361">
        <f t="shared" si="11"/>
        <v>0</v>
      </c>
      <c r="AR15" s="361">
        <f>'P5 Individual Packages'!AR30</f>
        <v>0</v>
      </c>
      <c r="AS15" s="361">
        <f>'P5 Individual Packages'!AS30</f>
        <v>0</v>
      </c>
      <c r="AT15" s="361">
        <f>'P5 Individual Packages'!AT30</f>
        <v>0</v>
      </c>
      <c r="AU15" s="361">
        <f t="shared" si="12"/>
        <v>0</v>
      </c>
      <c r="AV15" s="361">
        <f>'P5 Individual Packages'!AU30</f>
        <v>0</v>
      </c>
      <c r="AW15" s="361">
        <f>'P5 Individual Packages'!AV30</f>
        <v>0</v>
      </c>
      <c r="AX15" s="361">
        <f>'P5 Individual Packages'!AW30</f>
        <v>0</v>
      </c>
      <c r="AY15" s="361">
        <f t="shared" si="13"/>
        <v>0</v>
      </c>
      <c r="AZ15" s="361">
        <f>'P5 Individual Packages'!AX30</f>
        <v>0</v>
      </c>
      <c r="BA15" s="361">
        <f>'P5 Individual Packages'!AY30</f>
        <v>0</v>
      </c>
      <c r="BB15" s="361">
        <f>'P5 Individual Packages'!AZ30</f>
        <v>0</v>
      </c>
      <c r="BC15" s="361">
        <f t="shared" si="14"/>
        <v>0</v>
      </c>
      <c r="BD15" s="361">
        <f>'P5 Individual Packages'!BA30</f>
        <v>0</v>
      </c>
      <c r="BE15" s="361">
        <f>'P5 Individual Packages'!BB30</f>
        <v>0</v>
      </c>
      <c r="BF15" s="361">
        <f>'P5 Individual Packages'!BC30</f>
        <v>0</v>
      </c>
      <c r="BG15" s="361">
        <f t="shared" si="15"/>
        <v>0</v>
      </c>
      <c r="BH15" s="362">
        <f>'P5 Individual Packages'!BD30</f>
        <v>0</v>
      </c>
      <c r="BI15" s="362">
        <f>'P5 Individual Packages'!BE30</f>
        <v>0</v>
      </c>
      <c r="BJ15" s="362">
        <f>'P5 Individual Packages'!BF30</f>
        <v>0</v>
      </c>
    </row>
    <row r="16" spans="2:62" ht="19.95" customHeight="1">
      <c r="B16" s="363"/>
      <c r="C16" s="339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340"/>
      <c r="Q16" s="340"/>
      <c r="R16" s="340"/>
      <c r="S16" s="340"/>
      <c r="T16" s="340"/>
      <c r="U16" s="340"/>
      <c r="V16" s="340"/>
      <c r="W16" s="340"/>
      <c r="X16" s="340"/>
      <c r="Y16" s="340"/>
      <c r="Z16" s="340"/>
      <c r="AA16" s="361">
        <f t="shared" si="7"/>
        <v>0</v>
      </c>
      <c r="AB16" s="340"/>
      <c r="AC16" s="340"/>
      <c r="AD16" s="340"/>
      <c r="AE16" s="340"/>
      <c r="AF16" s="340"/>
      <c r="AG16" s="340"/>
      <c r="AH16" s="340"/>
      <c r="AI16" s="340"/>
      <c r="AJ16" s="340"/>
      <c r="AK16" s="340"/>
      <c r="AL16" s="340"/>
      <c r="AM16" s="340"/>
      <c r="AN16" s="340"/>
      <c r="AO16" s="340"/>
      <c r="AP16" s="340"/>
      <c r="AQ16" s="340"/>
      <c r="AR16" s="340"/>
      <c r="AS16" s="340"/>
      <c r="AT16" s="340"/>
      <c r="AU16" s="340"/>
      <c r="AV16" s="340"/>
      <c r="AW16" s="340"/>
      <c r="AX16" s="340"/>
      <c r="AY16" s="340"/>
      <c r="AZ16" s="340"/>
      <c r="BA16" s="340"/>
      <c r="BB16" s="340"/>
      <c r="BC16" s="340"/>
      <c r="BD16" s="340"/>
      <c r="BE16" s="340"/>
      <c r="BF16" s="340"/>
      <c r="BG16" s="340"/>
      <c r="BH16" s="340"/>
      <c r="BI16" s="340"/>
      <c r="BJ16" s="340"/>
    </row>
    <row r="17" spans="1:93" ht="19.95" customHeight="1">
      <c r="B17" s="364" t="s">
        <v>2</v>
      </c>
      <c r="C17" s="339"/>
      <c r="D17" s="365">
        <f>SUM(D18)</f>
        <v>0</v>
      </c>
      <c r="E17" s="365">
        <f t="shared" ref="E17:G17" si="16">SUM(E18)</f>
        <v>420000</v>
      </c>
      <c r="F17" s="365">
        <f t="shared" si="16"/>
        <v>420000</v>
      </c>
      <c r="G17" s="365">
        <f t="shared" si="16"/>
        <v>420000</v>
      </c>
      <c r="H17" s="340"/>
      <c r="I17" s="359">
        <f>SUM(I18)</f>
        <v>0</v>
      </c>
      <c r="J17" s="359">
        <f t="shared" ref="J17:BJ17" si="17">SUM(J18)</f>
        <v>0</v>
      </c>
      <c r="K17" s="365">
        <f t="shared" ref="K17:K18" si="18">SUM(L17:N17)</f>
        <v>0</v>
      </c>
      <c r="L17" s="365">
        <f t="shared" si="17"/>
        <v>0</v>
      </c>
      <c r="M17" s="365">
        <f t="shared" si="17"/>
        <v>0</v>
      </c>
      <c r="N17" s="365">
        <f t="shared" si="17"/>
        <v>0</v>
      </c>
      <c r="O17" s="365">
        <f t="shared" ref="O17:O18" si="19">SUM(P17:R17)</f>
        <v>105000</v>
      </c>
      <c r="P17" s="365">
        <f t="shared" si="17"/>
        <v>35000</v>
      </c>
      <c r="Q17" s="365">
        <f t="shared" si="17"/>
        <v>35000</v>
      </c>
      <c r="R17" s="365">
        <f t="shared" si="17"/>
        <v>35000</v>
      </c>
      <c r="S17" s="365">
        <f t="shared" si="5"/>
        <v>105000</v>
      </c>
      <c r="T17" s="365">
        <f t="shared" si="17"/>
        <v>35000</v>
      </c>
      <c r="U17" s="365">
        <f t="shared" si="17"/>
        <v>35000</v>
      </c>
      <c r="V17" s="365">
        <f t="shared" si="17"/>
        <v>35000</v>
      </c>
      <c r="W17" s="365">
        <f t="shared" ref="W17:W18" si="20">SUM(X17:Z17)</f>
        <v>105000</v>
      </c>
      <c r="X17" s="365">
        <f t="shared" si="17"/>
        <v>35000</v>
      </c>
      <c r="Y17" s="365">
        <f t="shared" si="17"/>
        <v>35000</v>
      </c>
      <c r="Z17" s="365">
        <f t="shared" si="17"/>
        <v>35000</v>
      </c>
      <c r="AA17" s="365">
        <f t="shared" si="7"/>
        <v>105000</v>
      </c>
      <c r="AB17" s="365">
        <f t="shared" si="17"/>
        <v>35000</v>
      </c>
      <c r="AC17" s="365">
        <f t="shared" si="17"/>
        <v>35000</v>
      </c>
      <c r="AD17" s="365">
        <f t="shared" si="17"/>
        <v>35000</v>
      </c>
      <c r="AE17" s="365">
        <f t="shared" ref="AE17:AE18" si="21">SUM(AF17:AH17)</f>
        <v>105000</v>
      </c>
      <c r="AF17" s="365">
        <f t="shared" si="17"/>
        <v>35000</v>
      </c>
      <c r="AG17" s="365">
        <f t="shared" si="17"/>
        <v>35000</v>
      </c>
      <c r="AH17" s="365">
        <f t="shared" si="17"/>
        <v>35000</v>
      </c>
      <c r="AI17" s="365">
        <f t="shared" ref="AI17:AI18" si="22">SUM(AJ17:AL17)</f>
        <v>105000</v>
      </c>
      <c r="AJ17" s="365">
        <f t="shared" si="17"/>
        <v>35000</v>
      </c>
      <c r="AK17" s="365">
        <f t="shared" si="17"/>
        <v>35000</v>
      </c>
      <c r="AL17" s="365">
        <f t="shared" si="17"/>
        <v>35000</v>
      </c>
      <c r="AM17" s="365">
        <f t="shared" ref="AM17:AM18" si="23">SUM(AN17:AP17)</f>
        <v>105000</v>
      </c>
      <c r="AN17" s="365">
        <f t="shared" si="17"/>
        <v>35000</v>
      </c>
      <c r="AO17" s="365">
        <f t="shared" si="17"/>
        <v>35000</v>
      </c>
      <c r="AP17" s="365">
        <f t="shared" si="17"/>
        <v>35000</v>
      </c>
      <c r="AQ17" s="365">
        <f t="shared" ref="AQ17:AQ18" si="24">SUM(AR17:AT17)</f>
        <v>105000</v>
      </c>
      <c r="AR17" s="365">
        <f t="shared" si="17"/>
        <v>35000</v>
      </c>
      <c r="AS17" s="365">
        <f t="shared" si="17"/>
        <v>35000</v>
      </c>
      <c r="AT17" s="365">
        <f t="shared" si="17"/>
        <v>35000</v>
      </c>
      <c r="AU17" s="365">
        <f t="shared" ref="AU17:AU18" si="25">SUM(AV17:AX17)</f>
        <v>105000</v>
      </c>
      <c r="AV17" s="365">
        <f t="shared" si="17"/>
        <v>35000</v>
      </c>
      <c r="AW17" s="365">
        <f t="shared" si="17"/>
        <v>35000</v>
      </c>
      <c r="AX17" s="365">
        <f t="shared" si="17"/>
        <v>35000</v>
      </c>
      <c r="AY17" s="365">
        <f t="shared" ref="AY17:AY18" si="26">SUM(AZ17:BB17)</f>
        <v>105000</v>
      </c>
      <c r="AZ17" s="365">
        <f t="shared" si="17"/>
        <v>35000</v>
      </c>
      <c r="BA17" s="365">
        <f t="shared" si="17"/>
        <v>35000</v>
      </c>
      <c r="BB17" s="365">
        <f t="shared" si="17"/>
        <v>35000</v>
      </c>
      <c r="BC17" s="365">
        <f t="shared" ref="BC17:BC18" si="27">SUM(BD17:BF17)</f>
        <v>105000</v>
      </c>
      <c r="BD17" s="365">
        <f t="shared" si="17"/>
        <v>35000</v>
      </c>
      <c r="BE17" s="365">
        <f t="shared" si="17"/>
        <v>35000</v>
      </c>
      <c r="BF17" s="365">
        <f t="shared" si="17"/>
        <v>35000</v>
      </c>
      <c r="BG17" s="365">
        <f t="shared" ref="BG17:BG18" si="28">SUM(BH17:BJ17)</f>
        <v>105000</v>
      </c>
      <c r="BH17" s="366">
        <f t="shared" si="17"/>
        <v>35000</v>
      </c>
      <c r="BI17" s="366">
        <f t="shared" si="17"/>
        <v>35000</v>
      </c>
      <c r="BJ17" s="366">
        <f t="shared" si="17"/>
        <v>35000</v>
      </c>
    </row>
    <row r="18" spans="1:93" ht="19.95" customHeight="1">
      <c r="B18" s="367" t="str">
        <f>'4 Financing'!B39</f>
        <v>Bavarian Ministriy of Economics (STMWI)  Subsidies</v>
      </c>
      <c r="C18" s="339"/>
      <c r="D18" s="362">
        <f>'4 Financing'!G39</f>
        <v>0</v>
      </c>
      <c r="E18" s="362">
        <f>'4 Financing'!H39</f>
        <v>420000</v>
      </c>
      <c r="F18" s="362">
        <f>'4 Financing'!I39</f>
        <v>420000</v>
      </c>
      <c r="G18" s="362">
        <f>'4 Financing'!J39</f>
        <v>420000</v>
      </c>
      <c r="H18" s="340"/>
      <c r="I18" s="362"/>
      <c r="J18" s="362">
        <f>'4 Financing'!T39</f>
        <v>0</v>
      </c>
      <c r="K18" s="361">
        <f t="shared" si="18"/>
        <v>0</v>
      </c>
      <c r="L18" s="361">
        <f>'4 Financing'!U39</f>
        <v>0</v>
      </c>
      <c r="M18" s="361">
        <f>'4 Financing'!V39</f>
        <v>0</v>
      </c>
      <c r="N18" s="361">
        <f>'4 Financing'!W39</f>
        <v>0</v>
      </c>
      <c r="O18" s="361">
        <f t="shared" si="19"/>
        <v>105000</v>
      </c>
      <c r="P18" s="361">
        <f>'4 Financing'!X39</f>
        <v>35000</v>
      </c>
      <c r="Q18" s="361">
        <f>'4 Financing'!Y39</f>
        <v>35000</v>
      </c>
      <c r="R18" s="361">
        <f>'4 Financing'!Z39</f>
        <v>35000</v>
      </c>
      <c r="S18" s="361">
        <f t="shared" si="5"/>
        <v>105000</v>
      </c>
      <c r="T18" s="361">
        <f>'4 Financing'!AA39</f>
        <v>35000</v>
      </c>
      <c r="U18" s="361">
        <f>'4 Financing'!AB39</f>
        <v>35000</v>
      </c>
      <c r="V18" s="361">
        <f>'4 Financing'!AC39</f>
        <v>35000</v>
      </c>
      <c r="W18" s="361">
        <f t="shared" si="20"/>
        <v>105000</v>
      </c>
      <c r="X18" s="361">
        <f>'4 Financing'!AD39</f>
        <v>35000</v>
      </c>
      <c r="Y18" s="361">
        <f>'4 Financing'!AE39</f>
        <v>35000</v>
      </c>
      <c r="Z18" s="361">
        <f>'4 Financing'!AF39</f>
        <v>35000</v>
      </c>
      <c r="AA18" s="361">
        <f t="shared" si="7"/>
        <v>105000</v>
      </c>
      <c r="AB18" s="361">
        <f>'4 Financing'!AG39</f>
        <v>35000</v>
      </c>
      <c r="AC18" s="361">
        <f>'4 Financing'!AH39</f>
        <v>35000</v>
      </c>
      <c r="AD18" s="361">
        <f>'4 Financing'!AI39</f>
        <v>35000</v>
      </c>
      <c r="AE18" s="361">
        <f t="shared" si="21"/>
        <v>105000</v>
      </c>
      <c r="AF18" s="361">
        <f>'4 Financing'!AJ39</f>
        <v>35000</v>
      </c>
      <c r="AG18" s="361">
        <f>'4 Financing'!AK39</f>
        <v>35000</v>
      </c>
      <c r="AH18" s="361">
        <f>'4 Financing'!AL39</f>
        <v>35000</v>
      </c>
      <c r="AI18" s="361">
        <f t="shared" si="22"/>
        <v>105000</v>
      </c>
      <c r="AJ18" s="361">
        <f>'4 Financing'!AM39</f>
        <v>35000</v>
      </c>
      <c r="AK18" s="361">
        <f>'4 Financing'!AN39</f>
        <v>35000</v>
      </c>
      <c r="AL18" s="361">
        <f>'4 Financing'!AO39</f>
        <v>35000</v>
      </c>
      <c r="AM18" s="361">
        <f t="shared" si="23"/>
        <v>105000</v>
      </c>
      <c r="AN18" s="361">
        <f>'4 Financing'!AP39</f>
        <v>35000</v>
      </c>
      <c r="AO18" s="361">
        <f>'4 Financing'!AQ39</f>
        <v>35000</v>
      </c>
      <c r="AP18" s="361">
        <f>'4 Financing'!AR39</f>
        <v>35000</v>
      </c>
      <c r="AQ18" s="361">
        <f t="shared" si="24"/>
        <v>105000</v>
      </c>
      <c r="AR18" s="361">
        <f>'4 Financing'!AS39</f>
        <v>35000</v>
      </c>
      <c r="AS18" s="361">
        <f>'4 Financing'!AT39</f>
        <v>35000</v>
      </c>
      <c r="AT18" s="361">
        <f>'4 Financing'!AU39</f>
        <v>35000</v>
      </c>
      <c r="AU18" s="361">
        <f t="shared" si="25"/>
        <v>105000</v>
      </c>
      <c r="AV18" s="361">
        <f>'4 Financing'!AV39</f>
        <v>35000</v>
      </c>
      <c r="AW18" s="361">
        <f>'4 Financing'!AW39</f>
        <v>35000</v>
      </c>
      <c r="AX18" s="361">
        <f>'4 Financing'!AX39</f>
        <v>35000</v>
      </c>
      <c r="AY18" s="361">
        <f t="shared" si="26"/>
        <v>105000</v>
      </c>
      <c r="AZ18" s="361">
        <f>'4 Financing'!AY39</f>
        <v>35000</v>
      </c>
      <c r="BA18" s="361">
        <f>'4 Financing'!AZ39</f>
        <v>35000</v>
      </c>
      <c r="BB18" s="361">
        <f>'4 Financing'!BA39</f>
        <v>35000</v>
      </c>
      <c r="BC18" s="361">
        <f t="shared" si="27"/>
        <v>105000</v>
      </c>
      <c r="BD18" s="361">
        <f>'4 Financing'!BB39</f>
        <v>35000</v>
      </c>
      <c r="BE18" s="361">
        <f>'4 Financing'!BC39</f>
        <v>35000</v>
      </c>
      <c r="BF18" s="361">
        <f>'4 Financing'!BD39</f>
        <v>35000</v>
      </c>
      <c r="BG18" s="361">
        <f t="shared" si="28"/>
        <v>105000</v>
      </c>
      <c r="BH18" s="362">
        <f>'4 Financing'!BE39</f>
        <v>35000</v>
      </c>
      <c r="BI18" s="362">
        <f>'4 Financing'!BF39</f>
        <v>35000</v>
      </c>
      <c r="BJ18" s="362">
        <f>'4 Financing'!BG39</f>
        <v>35000</v>
      </c>
    </row>
    <row r="19" spans="1:93" ht="19.95" customHeight="1">
      <c r="B19" s="363"/>
      <c r="C19" s="339"/>
      <c r="D19" s="340"/>
      <c r="E19" s="340"/>
      <c r="F19" s="340"/>
      <c r="G19" s="340"/>
      <c r="H19" s="340"/>
      <c r="I19" s="340"/>
      <c r="J19" s="340"/>
      <c r="K19" s="340"/>
      <c r="L19" s="340"/>
      <c r="M19" s="340"/>
      <c r="N19" s="340"/>
      <c r="O19" s="340"/>
      <c r="P19" s="340"/>
      <c r="Q19" s="340"/>
      <c r="R19" s="340"/>
      <c r="S19" s="340"/>
      <c r="T19" s="340"/>
      <c r="U19" s="340"/>
      <c r="V19" s="340"/>
      <c r="W19" s="340"/>
      <c r="X19" s="340"/>
      <c r="Y19" s="340"/>
      <c r="Z19" s="340"/>
      <c r="AA19" s="361">
        <f t="shared" si="7"/>
        <v>0</v>
      </c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0"/>
      <c r="AV19" s="340"/>
      <c r="AW19" s="340"/>
      <c r="AX19" s="340"/>
      <c r="AY19" s="340"/>
      <c r="AZ19" s="340"/>
      <c r="BA19" s="340"/>
      <c r="BB19" s="340"/>
      <c r="BC19" s="340"/>
      <c r="BD19" s="340"/>
      <c r="BE19" s="340"/>
      <c r="BF19" s="340"/>
      <c r="BG19" s="340"/>
      <c r="BH19" s="340"/>
      <c r="BI19" s="340"/>
      <c r="BJ19" s="340"/>
    </row>
    <row r="20" spans="1:93" ht="19.95" customHeight="1">
      <c r="B20" s="368" t="s">
        <v>3</v>
      </c>
      <c r="C20" s="339"/>
      <c r="D20" s="369">
        <f>D21+D32</f>
        <v>623689.15974789916</v>
      </c>
      <c r="E20" s="369">
        <f>E21+E32</f>
        <v>1729738.4201680673</v>
      </c>
      <c r="F20" s="369">
        <f>F21+F32</f>
        <v>1852954.4201680673</v>
      </c>
      <c r="G20" s="369">
        <f>G21+G32</f>
        <v>1378954.4201680673</v>
      </c>
      <c r="H20" s="316"/>
      <c r="I20" s="359">
        <f>SUM(I21:I32)</f>
        <v>0</v>
      </c>
      <c r="J20" s="359">
        <f>SUM(J21:J32)</f>
        <v>40254.117983193275</v>
      </c>
      <c r="K20" s="369">
        <f t="shared" ref="K20:K41" si="29">SUM(L20:N20)</f>
        <v>179143.87495798321</v>
      </c>
      <c r="L20" s="369">
        <f>L21+L32</f>
        <v>73997.958319327736</v>
      </c>
      <c r="M20" s="369">
        <f>M21+M32</f>
        <v>43997.958319327736</v>
      </c>
      <c r="N20" s="369">
        <f>N21+N32</f>
        <v>61147.958319327729</v>
      </c>
      <c r="O20" s="369">
        <f t="shared" ref="O20:O41" si="30">SUM(P20:R20)</f>
        <v>453628.92016806721</v>
      </c>
      <c r="P20" s="369">
        <f>P21+P32</f>
        <v>149181.92016806721</v>
      </c>
      <c r="Q20" s="369">
        <f>Q21+Q32</f>
        <v>165723.5</v>
      </c>
      <c r="R20" s="369">
        <f>R21+R32</f>
        <v>138723.5</v>
      </c>
      <c r="S20" s="369">
        <f t="shared" si="5"/>
        <v>433986.5</v>
      </c>
      <c r="T20" s="369">
        <f>T21+T32</f>
        <v>136995.5</v>
      </c>
      <c r="U20" s="369">
        <f>U21+U32</f>
        <v>156995.5</v>
      </c>
      <c r="V20" s="369">
        <f>V21+V32</f>
        <v>139995.5</v>
      </c>
      <c r="W20" s="369">
        <f t="shared" ref="W20:W41" si="31">SUM(X20:Z20)</f>
        <v>430986.5</v>
      </c>
      <c r="X20" s="369">
        <f>X21+X32</f>
        <v>146995.5</v>
      </c>
      <c r="Y20" s="369">
        <f>Y21+Y32</f>
        <v>146995.5</v>
      </c>
      <c r="Z20" s="369">
        <f>Z21+Z32</f>
        <v>136995.5</v>
      </c>
      <c r="AA20" s="369">
        <f t="shared" si="7"/>
        <v>417136.5</v>
      </c>
      <c r="AB20" s="369">
        <f>AB21+AB32</f>
        <v>136995.5</v>
      </c>
      <c r="AC20" s="369">
        <f>AC21+AC32</f>
        <v>136995.5</v>
      </c>
      <c r="AD20" s="369">
        <f>AD21+AD32</f>
        <v>143145.5</v>
      </c>
      <c r="AE20" s="369">
        <f t="shared" ref="AE20:AE41" si="32">SUM(AF20:AH20)</f>
        <v>485044.92016806721</v>
      </c>
      <c r="AF20" s="369">
        <f>AF21+AF32</f>
        <v>159653.92016806721</v>
      </c>
      <c r="AG20" s="369">
        <f>AG21+AG32</f>
        <v>179195.5</v>
      </c>
      <c r="AH20" s="369">
        <f>AH21+AH32</f>
        <v>146195.5</v>
      </c>
      <c r="AI20" s="369">
        <f t="shared" ref="AI20:AI41" si="33">SUM(AJ20:AL20)</f>
        <v>473586.5</v>
      </c>
      <c r="AJ20" s="369">
        <f>AJ21+AJ32</f>
        <v>146195.5</v>
      </c>
      <c r="AK20" s="369">
        <f>AK21+AK32</f>
        <v>151195.5</v>
      </c>
      <c r="AL20" s="369">
        <f>AL21+AL32</f>
        <v>176195.5</v>
      </c>
      <c r="AM20" s="369">
        <f t="shared" ref="AM20:AM41" si="34">SUM(AN20:AP20)</f>
        <v>463586.5</v>
      </c>
      <c r="AN20" s="369">
        <f>AN21+AN32</f>
        <v>161195.5</v>
      </c>
      <c r="AO20" s="369">
        <f>AO21+AO32</f>
        <v>156195.5</v>
      </c>
      <c r="AP20" s="369">
        <f>AP21+AP32</f>
        <v>146195.5</v>
      </c>
      <c r="AQ20" s="369">
        <f t="shared" ref="AQ20:AQ41" si="35">SUM(AR20:AT20)</f>
        <v>448736.5</v>
      </c>
      <c r="AR20" s="369">
        <f>AR21+AR32</f>
        <v>146195.5</v>
      </c>
      <c r="AS20" s="369">
        <f>AS21+AS32</f>
        <v>146195.5</v>
      </c>
      <c r="AT20" s="369">
        <f>AT21+AT32</f>
        <v>156345.5</v>
      </c>
      <c r="AU20" s="369">
        <f t="shared" ref="AU20:AU41" si="36">SUM(AV20:AX20)</f>
        <v>492044.92016806721</v>
      </c>
      <c r="AV20" s="369">
        <f>AV21+AV32</f>
        <v>159653.92016806721</v>
      </c>
      <c r="AW20" s="369">
        <f>AW21+AW32</f>
        <v>186195.5</v>
      </c>
      <c r="AX20" s="369">
        <f>AX21+AX32</f>
        <v>146195.5</v>
      </c>
      <c r="AY20" s="369">
        <f t="shared" ref="AY20:AY35" si="37">SUM(AZ20:BB20)</f>
        <v>473586.5</v>
      </c>
      <c r="AZ20" s="369">
        <f>AZ21+AZ32</f>
        <v>146195.5</v>
      </c>
      <c r="BA20" s="369">
        <f>BA21+BA32</f>
        <v>151195.5</v>
      </c>
      <c r="BB20" s="369">
        <f>BB21+BB32</f>
        <v>176195.5</v>
      </c>
      <c r="BC20" s="369">
        <f t="shared" ref="BC20:BC41" si="38">SUM(BD20:BF20)</f>
        <v>468586.5</v>
      </c>
      <c r="BD20" s="369">
        <f>BD21+BD32</f>
        <v>166195.5</v>
      </c>
      <c r="BE20" s="369">
        <f>BE21+BE32</f>
        <v>156195.5</v>
      </c>
      <c r="BF20" s="369">
        <f>BF21+BF32</f>
        <v>146195.5</v>
      </c>
      <c r="BG20" s="369">
        <f t="shared" ref="BG20:BG41" si="39">SUM(BH20:BJ20)</f>
        <v>448736.5</v>
      </c>
      <c r="BH20" s="370">
        <f>BH21+BH32</f>
        <v>146195.5</v>
      </c>
      <c r="BI20" s="370">
        <f>BI21+BI32</f>
        <v>146195.5</v>
      </c>
      <c r="BJ20" s="370">
        <f>BJ21+BJ32</f>
        <v>156345.5</v>
      </c>
    </row>
    <row r="21" spans="1:93" s="329" customFormat="1" ht="19.95" customHeight="1">
      <c r="A21" s="328"/>
      <c r="B21" s="371" t="str">
        <f>'1 Operating Costs'!B2</f>
        <v>Operating Costs</v>
      </c>
      <c r="C21" s="372"/>
      <c r="D21" s="373">
        <f>'1 Operating Costs'!G91</f>
        <v>236476.35974789917</v>
      </c>
      <c r="E21" s="373">
        <f>'1 Operating Costs'!H91</f>
        <v>591274.42016806721</v>
      </c>
      <c r="F21" s="373">
        <f>'1 Operating Costs'!I91</f>
        <v>719674.42016806721</v>
      </c>
      <c r="G21" s="373">
        <f>'1 Operating Costs'!J91</f>
        <v>731674.42016806721</v>
      </c>
      <c r="H21" s="316"/>
      <c r="I21" s="373"/>
      <c r="J21" s="373">
        <f>'1 Operating Costs'!T91</f>
        <v>10782.117983193277</v>
      </c>
      <c r="K21" s="373">
        <f>SUM(L21:N21)</f>
        <v>71439.874957983207</v>
      </c>
      <c r="L21" s="373">
        <f>'1 Operating Costs'!V91</f>
        <v>44429.958319327736</v>
      </c>
      <c r="M21" s="373">
        <f>'1 Operating Costs'!W91</f>
        <v>14429.958319327732</v>
      </c>
      <c r="N21" s="373">
        <f>'1 Operating Costs'!X91</f>
        <v>12579.95831932773</v>
      </c>
      <c r="O21" s="373">
        <f t="shared" si="30"/>
        <v>165124.92016806721</v>
      </c>
      <c r="P21" s="373">
        <f>'1 Operating Costs'!Z91</f>
        <v>53013.920168067227</v>
      </c>
      <c r="Q21" s="373">
        <f>'1 Operating Costs'!AA91</f>
        <v>69555.5</v>
      </c>
      <c r="R21" s="373">
        <f>'1 Operating Costs'!AB91</f>
        <v>42555.5</v>
      </c>
      <c r="S21" s="373">
        <f t="shared" si="5"/>
        <v>150666.5</v>
      </c>
      <c r="T21" s="373">
        <f>'1 Operating Costs'!AD91</f>
        <v>42555.5</v>
      </c>
      <c r="U21" s="373">
        <f>'1 Operating Costs'!AE91</f>
        <v>62555.5</v>
      </c>
      <c r="V21" s="373">
        <f>'1 Operating Costs'!AF91</f>
        <v>45555.5</v>
      </c>
      <c r="W21" s="373">
        <f t="shared" si="31"/>
        <v>147666.5</v>
      </c>
      <c r="X21" s="373">
        <f>'1 Operating Costs'!AH91</f>
        <v>52555.5</v>
      </c>
      <c r="Y21" s="373">
        <f>'1 Operating Costs'!AI91</f>
        <v>52555.5</v>
      </c>
      <c r="Z21" s="373">
        <f>'1 Operating Costs'!AJ91</f>
        <v>42555.5</v>
      </c>
      <c r="AA21" s="373">
        <f t="shared" si="7"/>
        <v>133816.5</v>
      </c>
      <c r="AB21" s="373">
        <f>'1 Operating Costs'!AL91</f>
        <v>42555.5</v>
      </c>
      <c r="AC21" s="373">
        <f>'1 Operating Costs'!AM91</f>
        <v>42555.5</v>
      </c>
      <c r="AD21" s="373">
        <f>'1 Operating Costs'!AN91</f>
        <v>48705.5</v>
      </c>
      <c r="AE21" s="373">
        <f t="shared" si="32"/>
        <v>201724.92016806721</v>
      </c>
      <c r="AF21" s="373">
        <f>'1 Operating Costs'!AP91</f>
        <v>65213.920168067227</v>
      </c>
      <c r="AG21" s="373">
        <f>'1 Operating Costs'!AQ91</f>
        <v>84755.5</v>
      </c>
      <c r="AH21" s="373">
        <f>'1 Operating Costs'!AR91</f>
        <v>51755.5</v>
      </c>
      <c r="AI21" s="373">
        <f t="shared" si="33"/>
        <v>190266.5</v>
      </c>
      <c r="AJ21" s="373">
        <f>'1 Operating Costs'!AT91</f>
        <v>51755.5</v>
      </c>
      <c r="AK21" s="373">
        <f>'1 Operating Costs'!AU91</f>
        <v>56755.5</v>
      </c>
      <c r="AL21" s="373">
        <f>'1 Operating Costs'!AV91</f>
        <v>81755.5</v>
      </c>
      <c r="AM21" s="373">
        <f t="shared" si="34"/>
        <v>180266.5</v>
      </c>
      <c r="AN21" s="373">
        <f>'1 Operating Costs'!AX91</f>
        <v>66755.5</v>
      </c>
      <c r="AO21" s="373">
        <f>'1 Operating Costs'!AY91</f>
        <v>61755.5</v>
      </c>
      <c r="AP21" s="373">
        <f>'1 Operating Costs'!AZ91</f>
        <v>51755.5</v>
      </c>
      <c r="AQ21" s="373">
        <f t="shared" si="35"/>
        <v>165416.5</v>
      </c>
      <c r="AR21" s="373">
        <f>'1 Operating Costs'!BB91</f>
        <v>51755.5</v>
      </c>
      <c r="AS21" s="373">
        <f>'1 Operating Costs'!BC91</f>
        <v>51755.5</v>
      </c>
      <c r="AT21" s="373">
        <f>'1 Operating Costs'!BD91</f>
        <v>61905.5</v>
      </c>
      <c r="AU21" s="373">
        <f t="shared" si="36"/>
        <v>208724.92016806721</v>
      </c>
      <c r="AV21" s="373">
        <f>'1 Operating Costs'!BF91</f>
        <v>65213.920168067227</v>
      </c>
      <c r="AW21" s="373">
        <f>'1 Operating Costs'!BG91</f>
        <v>91755.5</v>
      </c>
      <c r="AX21" s="373">
        <f>'1 Operating Costs'!BH91</f>
        <v>51755.5</v>
      </c>
      <c r="AY21" s="373">
        <f t="shared" si="37"/>
        <v>190266.5</v>
      </c>
      <c r="AZ21" s="373">
        <f>'1 Operating Costs'!BJ91</f>
        <v>51755.5</v>
      </c>
      <c r="BA21" s="373">
        <f>'1 Operating Costs'!BK91</f>
        <v>56755.5</v>
      </c>
      <c r="BB21" s="373">
        <f>'1 Operating Costs'!BL91</f>
        <v>81755.5</v>
      </c>
      <c r="BC21" s="373">
        <f t="shared" si="38"/>
        <v>185266.5</v>
      </c>
      <c r="BD21" s="373">
        <f>'1 Operating Costs'!BN91</f>
        <v>71755.5</v>
      </c>
      <c r="BE21" s="373">
        <f>'1 Operating Costs'!BO91</f>
        <v>61755.5</v>
      </c>
      <c r="BF21" s="373">
        <f>'1 Operating Costs'!BP91</f>
        <v>51755.5</v>
      </c>
      <c r="BG21" s="373">
        <f t="shared" si="39"/>
        <v>165416.5</v>
      </c>
      <c r="BH21" s="374">
        <f>'1 Operating Costs'!BR91</f>
        <v>51755.5</v>
      </c>
      <c r="BI21" s="374">
        <f>'1 Operating Costs'!BS91</f>
        <v>51755.5</v>
      </c>
      <c r="BJ21" s="374">
        <f>'1 Operating Costs'!BT91</f>
        <v>61905.5</v>
      </c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</row>
    <row r="22" spans="1:93" ht="19.95" customHeight="1">
      <c r="A22" s="152" t="s">
        <v>442</v>
      </c>
      <c r="B22" s="375" t="str">
        <f>'1 Operating Costs'!B8</f>
        <v>Marketing &amp; PR</v>
      </c>
      <c r="C22" s="339"/>
      <c r="D22" s="362">
        <f>'1 Operating Costs'!G8</f>
        <v>58726.579831932773</v>
      </c>
      <c r="E22" s="362">
        <f>'1 Operating Costs'!H8</f>
        <v>288600</v>
      </c>
      <c r="F22" s="362">
        <f>'1 Operating Costs'!I8</f>
        <v>301000</v>
      </c>
      <c r="G22" s="362">
        <f>'1 Operating Costs'!J8</f>
        <v>301000</v>
      </c>
      <c r="H22" s="340"/>
      <c r="I22" s="362"/>
      <c r="J22" s="362"/>
      <c r="K22" s="361">
        <f t="shared" ref="K22:K31" si="40">SUM(L22:N22)</f>
        <v>25300</v>
      </c>
      <c r="L22" s="361">
        <f>'1 Operating Costs'!V8</f>
        <v>20100</v>
      </c>
      <c r="M22" s="361">
        <f>'1 Operating Costs'!W8</f>
        <v>5100</v>
      </c>
      <c r="N22" s="361">
        <f>'1 Operating Costs'!X8</f>
        <v>100</v>
      </c>
      <c r="O22" s="361">
        <f t="shared" si="30"/>
        <v>75900</v>
      </c>
      <c r="P22" s="361">
        <f>'1 Operating Costs'!Z8</f>
        <v>20300</v>
      </c>
      <c r="Q22" s="361">
        <f>'1 Operating Costs'!AA8</f>
        <v>35300</v>
      </c>
      <c r="R22" s="361">
        <f>'1 Operating Costs'!AB8</f>
        <v>20300</v>
      </c>
      <c r="S22" s="361">
        <f t="shared" si="5"/>
        <v>80900</v>
      </c>
      <c r="T22" s="361">
        <f>'1 Operating Costs'!AD8</f>
        <v>20300</v>
      </c>
      <c r="U22" s="361">
        <f>'1 Operating Costs'!AE8</f>
        <v>40300</v>
      </c>
      <c r="V22" s="361">
        <f>'1 Operating Costs'!AF8</f>
        <v>20300</v>
      </c>
      <c r="W22" s="361">
        <f t="shared" si="31"/>
        <v>70900</v>
      </c>
      <c r="X22" s="361">
        <f>'1 Operating Costs'!AH8</f>
        <v>20300</v>
      </c>
      <c r="Y22" s="361">
        <f>'1 Operating Costs'!AI8</f>
        <v>30300</v>
      </c>
      <c r="Z22" s="361">
        <f>'1 Operating Costs'!AJ8</f>
        <v>20300</v>
      </c>
      <c r="AA22" s="361">
        <f t="shared" si="7"/>
        <v>60900</v>
      </c>
      <c r="AB22" s="361">
        <f>'1 Operating Costs'!AL8</f>
        <v>20300</v>
      </c>
      <c r="AC22" s="361">
        <f>'1 Operating Costs'!AM8</f>
        <v>20300</v>
      </c>
      <c r="AD22" s="361">
        <f>'1 Operating Costs'!AN8</f>
        <v>20300</v>
      </c>
      <c r="AE22" s="361">
        <f t="shared" si="32"/>
        <v>76500</v>
      </c>
      <c r="AF22" s="361">
        <f>'1 Operating Costs'!AP8</f>
        <v>20500</v>
      </c>
      <c r="AG22" s="361">
        <f>'1 Operating Costs'!AQ8</f>
        <v>35500</v>
      </c>
      <c r="AH22" s="361">
        <f>'1 Operating Costs'!AR8</f>
        <v>20500</v>
      </c>
      <c r="AI22" s="361">
        <f t="shared" si="33"/>
        <v>91500</v>
      </c>
      <c r="AJ22" s="361">
        <f>'1 Operating Costs'!AT8</f>
        <v>20500</v>
      </c>
      <c r="AK22" s="361">
        <f>'1 Operating Costs'!AU8</f>
        <v>20500</v>
      </c>
      <c r="AL22" s="361">
        <f>'1 Operating Costs'!AV8</f>
        <v>50500</v>
      </c>
      <c r="AM22" s="361">
        <f t="shared" si="34"/>
        <v>71500</v>
      </c>
      <c r="AN22" s="361">
        <f>'1 Operating Costs'!AX8</f>
        <v>20500</v>
      </c>
      <c r="AO22" s="361">
        <f>'1 Operating Costs'!AY8</f>
        <v>30500</v>
      </c>
      <c r="AP22" s="361">
        <f>'1 Operating Costs'!AZ8</f>
        <v>20500</v>
      </c>
      <c r="AQ22" s="361">
        <f t="shared" si="35"/>
        <v>61500</v>
      </c>
      <c r="AR22" s="361">
        <f>'1 Operating Costs'!BB8</f>
        <v>20500</v>
      </c>
      <c r="AS22" s="361">
        <f>'1 Operating Costs'!BC8</f>
        <v>20500</v>
      </c>
      <c r="AT22" s="361">
        <f>'1 Operating Costs'!BD8</f>
        <v>20500</v>
      </c>
      <c r="AU22" s="361">
        <f t="shared" si="36"/>
        <v>76500</v>
      </c>
      <c r="AV22" s="361">
        <f>'1 Operating Costs'!BF8</f>
        <v>20500</v>
      </c>
      <c r="AW22" s="361">
        <f>'1 Operating Costs'!BG8</f>
        <v>35500</v>
      </c>
      <c r="AX22" s="361">
        <f>'1 Operating Costs'!BH8</f>
        <v>20500</v>
      </c>
      <c r="AY22" s="361">
        <f t="shared" si="37"/>
        <v>91500</v>
      </c>
      <c r="AZ22" s="361">
        <f>'1 Operating Costs'!BJ8</f>
        <v>20500</v>
      </c>
      <c r="BA22" s="361">
        <f>'1 Operating Costs'!BK8</f>
        <v>20500</v>
      </c>
      <c r="BB22" s="361">
        <f>'1 Operating Costs'!BL8</f>
        <v>50500</v>
      </c>
      <c r="BC22" s="361">
        <f t="shared" si="38"/>
        <v>71500</v>
      </c>
      <c r="BD22" s="361">
        <f>'1 Operating Costs'!BN8</f>
        <v>20500</v>
      </c>
      <c r="BE22" s="361">
        <f>'1 Operating Costs'!BO8</f>
        <v>30500</v>
      </c>
      <c r="BF22" s="361">
        <f>'1 Operating Costs'!BP8</f>
        <v>20500</v>
      </c>
      <c r="BG22" s="361">
        <f t="shared" si="39"/>
        <v>61500</v>
      </c>
      <c r="BH22" s="362">
        <f>'1 Operating Costs'!BR8</f>
        <v>20500</v>
      </c>
      <c r="BI22" s="362">
        <f>'1 Operating Costs'!BS8</f>
        <v>20500</v>
      </c>
      <c r="BJ22" s="362">
        <f>'1 Operating Costs'!BT8</f>
        <v>20500</v>
      </c>
    </row>
    <row r="23" spans="1:93" ht="19.95" customHeight="1">
      <c r="B23" s="375" t="str">
        <f>'1 Operating Costs'!B17</f>
        <v>Legal Fees</v>
      </c>
      <c r="C23" s="339"/>
      <c r="D23" s="362">
        <f>'1 Operating Costs'!G17</f>
        <v>5902.2828571428563</v>
      </c>
      <c r="E23" s="362">
        <f>'1 Operating Costs'!H17</f>
        <v>22000</v>
      </c>
      <c r="F23" s="362">
        <f>'1 Operating Costs'!I17</f>
        <v>33000</v>
      </c>
      <c r="G23" s="362">
        <f>'1 Operating Costs'!J17</f>
        <v>45000</v>
      </c>
      <c r="H23" s="340"/>
      <c r="I23" s="362"/>
      <c r="J23" s="362"/>
      <c r="K23" s="361">
        <f t="shared" si="40"/>
        <v>0</v>
      </c>
      <c r="L23" s="361">
        <f>'1 Operating Costs'!V17</f>
        <v>0</v>
      </c>
      <c r="M23" s="361">
        <f>'1 Operating Costs'!W17</f>
        <v>0</v>
      </c>
      <c r="N23" s="361">
        <f>'1 Operating Costs'!X17</f>
        <v>0</v>
      </c>
      <c r="O23" s="361">
        <f t="shared" si="30"/>
        <v>12000</v>
      </c>
      <c r="P23" s="361">
        <f>'1 Operating Costs'!Z17</f>
        <v>0</v>
      </c>
      <c r="Q23" s="361">
        <f>'1 Operating Costs'!AA17</f>
        <v>12000</v>
      </c>
      <c r="R23" s="361">
        <f>'1 Operating Costs'!AB17</f>
        <v>0</v>
      </c>
      <c r="S23" s="361">
        <f t="shared" si="5"/>
        <v>0</v>
      </c>
      <c r="T23" s="361">
        <f>'1 Operating Costs'!AD17</f>
        <v>0</v>
      </c>
      <c r="U23" s="361">
        <f>'1 Operating Costs'!AE17</f>
        <v>0</v>
      </c>
      <c r="V23" s="361">
        <f>'1 Operating Costs'!AF17</f>
        <v>0</v>
      </c>
      <c r="W23" s="361">
        <f t="shared" si="31"/>
        <v>10000</v>
      </c>
      <c r="X23" s="361">
        <f>'1 Operating Costs'!AH17</f>
        <v>10000</v>
      </c>
      <c r="Y23" s="361">
        <f>'1 Operating Costs'!AI17</f>
        <v>0</v>
      </c>
      <c r="Z23" s="361">
        <f>'1 Operating Costs'!AJ17</f>
        <v>0</v>
      </c>
      <c r="AA23" s="361">
        <f t="shared" si="7"/>
        <v>0</v>
      </c>
      <c r="AB23" s="361">
        <f>'1 Operating Costs'!AL17</f>
        <v>0</v>
      </c>
      <c r="AC23" s="361">
        <f>'1 Operating Costs'!AM17</f>
        <v>0</v>
      </c>
      <c r="AD23" s="361">
        <f>'1 Operating Costs'!AN17</f>
        <v>0</v>
      </c>
      <c r="AE23" s="361">
        <f t="shared" si="32"/>
        <v>18000</v>
      </c>
      <c r="AF23" s="361">
        <f>'1 Operating Costs'!AP17</f>
        <v>0</v>
      </c>
      <c r="AG23" s="361">
        <f>'1 Operating Costs'!AQ17</f>
        <v>18000</v>
      </c>
      <c r="AH23" s="361">
        <f>'1 Operating Costs'!AR17</f>
        <v>0</v>
      </c>
      <c r="AI23" s="361">
        <f t="shared" si="33"/>
        <v>0</v>
      </c>
      <c r="AJ23" s="361">
        <f>'1 Operating Costs'!AT17</f>
        <v>0</v>
      </c>
      <c r="AK23" s="361">
        <f>'1 Operating Costs'!AU17</f>
        <v>0</v>
      </c>
      <c r="AL23" s="361">
        <f>'1 Operating Costs'!AV17</f>
        <v>0</v>
      </c>
      <c r="AM23" s="361">
        <f t="shared" si="34"/>
        <v>15000</v>
      </c>
      <c r="AN23" s="361">
        <f>'1 Operating Costs'!AX17</f>
        <v>15000</v>
      </c>
      <c r="AO23" s="361">
        <f>'1 Operating Costs'!AY17</f>
        <v>0</v>
      </c>
      <c r="AP23" s="361">
        <f>'1 Operating Costs'!AZ17</f>
        <v>0</v>
      </c>
      <c r="AQ23" s="361">
        <f t="shared" si="35"/>
        <v>0</v>
      </c>
      <c r="AR23" s="361">
        <f>'1 Operating Costs'!BB17</f>
        <v>0</v>
      </c>
      <c r="AS23" s="361">
        <f>'1 Operating Costs'!BC17</f>
        <v>0</v>
      </c>
      <c r="AT23" s="361">
        <f>'1 Operating Costs'!BD17</f>
        <v>0</v>
      </c>
      <c r="AU23" s="361">
        <f t="shared" si="36"/>
        <v>25000</v>
      </c>
      <c r="AV23" s="361">
        <f>'1 Operating Costs'!BF17</f>
        <v>0</v>
      </c>
      <c r="AW23" s="361">
        <f>'1 Operating Costs'!BG17</f>
        <v>25000</v>
      </c>
      <c r="AX23" s="361">
        <f>'1 Operating Costs'!BH17</f>
        <v>0</v>
      </c>
      <c r="AY23" s="361">
        <f t="shared" si="37"/>
        <v>0</v>
      </c>
      <c r="AZ23" s="361">
        <f>'1 Operating Costs'!BJ17</f>
        <v>0</v>
      </c>
      <c r="BA23" s="361">
        <f>'1 Operating Costs'!BK17</f>
        <v>0</v>
      </c>
      <c r="BB23" s="361">
        <f>'1 Operating Costs'!BL17</f>
        <v>0</v>
      </c>
      <c r="BC23" s="361">
        <f t="shared" si="38"/>
        <v>20000</v>
      </c>
      <c r="BD23" s="361">
        <f>'1 Operating Costs'!BN17</f>
        <v>20000</v>
      </c>
      <c r="BE23" s="361">
        <f>'1 Operating Costs'!BO17</f>
        <v>0</v>
      </c>
      <c r="BF23" s="361">
        <f>'1 Operating Costs'!BP17</f>
        <v>0</v>
      </c>
      <c r="BG23" s="361">
        <f t="shared" si="39"/>
        <v>0</v>
      </c>
      <c r="BH23" s="362">
        <f>'1 Operating Costs'!BR17</f>
        <v>0</v>
      </c>
      <c r="BI23" s="362">
        <f>'1 Operating Costs'!BS17</f>
        <v>0</v>
      </c>
      <c r="BJ23" s="362">
        <f>'1 Operating Costs'!BT17</f>
        <v>0</v>
      </c>
    </row>
    <row r="24" spans="1:93" ht="19.95" customHeight="1">
      <c r="B24" s="375" t="str">
        <f>'1 Operating Costs'!B23</f>
        <v>Insurance</v>
      </c>
      <c r="C24" s="339"/>
      <c r="D24" s="362">
        <f>'1 Operating Costs'!G23</f>
        <v>1495.2001680672267</v>
      </c>
      <c r="E24" s="362">
        <f>'1 Operating Costs'!H23</f>
        <v>1458.4201680672268</v>
      </c>
      <c r="F24" s="362">
        <f>'1 Operating Costs'!I23</f>
        <v>1458.4201680672268</v>
      </c>
      <c r="G24" s="362">
        <f>'1 Operating Costs'!J23</f>
        <v>1458.4201680672268</v>
      </c>
      <c r="H24" s="340"/>
      <c r="I24" s="362"/>
      <c r="J24" s="362"/>
      <c r="K24" s="361">
        <f t="shared" si="40"/>
        <v>0</v>
      </c>
      <c r="L24" s="361">
        <f>'1 Operating Costs'!V23</f>
        <v>0</v>
      </c>
      <c r="M24" s="361">
        <f>'1 Operating Costs'!W23</f>
        <v>0</v>
      </c>
      <c r="N24" s="361">
        <f>'1 Operating Costs'!X23</f>
        <v>0</v>
      </c>
      <c r="O24" s="361">
        <f t="shared" si="30"/>
        <v>1458.4201680672268</v>
      </c>
      <c r="P24" s="361">
        <f>'1 Operating Costs'!Z23</f>
        <v>1458.4201680672268</v>
      </c>
      <c r="Q24" s="361">
        <f>'1 Operating Costs'!AA23</f>
        <v>0</v>
      </c>
      <c r="R24" s="361">
        <f>'1 Operating Costs'!AB23</f>
        <v>0</v>
      </c>
      <c r="S24" s="361">
        <f t="shared" si="5"/>
        <v>0</v>
      </c>
      <c r="T24" s="361">
        <f>'1 Operating Costs'!AD23</f>
        <v>0</v>
      </c>
      <c r="U24" s="361">
        <f>'1 Operating Costs'!AE23</f>
        <v>0</v>
      </c>
      <c r="V24" s="361">
        <f>'1 Operating Costs'!AF23</f>
        <v>0</v>
      </c>
      <c r="W24" s="361">
        <f t="shared" si="31"/>
        <v>0</v>
      </c>
      <c r="X24" s="361">
        <f>'1 Operating Costs'!AH23</f>
        <v>0</v>
      </c>
      <c r="Y24" s="361">
        <f>'1 Operating Costs'!AI23</f>
        <v>0</v>
      </c>
      <c r="Z24" s="361">
        <f>'1 Operating Costs'!AJ23</f>
        <v>0</v>
      </c>
      <c r="AA24" s="361">
        <f t="shared" si="7"/>
        <v>0</v>
      </c>
      <c r="AB24" s="361">
        <f>'1 Operating Costs'!AL23</f>
        <v>0</v>
      </c>
      <c r="AC24" s="361">
        <f>'1 Operating Costs'!AM23</f>
        <v>0</v>
      </c>
      <c r="AD24" s="361">
        <f>'1 Operating Costs'!AN23</f>
        <v>0</v>
      </c>
      <c r="AE24" s="361">
        <f t="shared" si="32"/>
        <v>1458.4201680672268</v>
      </c>
      <c r="AF24" s="361">
        <f>'1 Operating Costs'!AP23</f>
        <v>1458.4201680672268</v>
      </c>
      <c r="AG24" s="361">
        <f>'1 Operating Costs'!AQ23</f>
        <v>0</v>
      </c>
      <c r="AH24" s="361">
        <f>'1 Operating Costs'!AR23</f>
        <v>0</v>
      </c>
      <c r="AI24" s="361">
        <f>'1 Operating Costs'!AT23</f>
        <v>0</v>
      </c>
      <c r="AJ24" s="361">
        <f>'1 Operating Costs'!AT23</f>
        <v>0</v>
      </c>
      <c r="AK24" s="361">
        <f>'1 Operating Costs'!AU23</f>
        <v>0</v>
      </c>
      <c r="AL24" s="361">
        <f>'1 Operating Costs'!AV23</f>
        <v>0</v>
      </c>
      <c r="AM24" s="361">
        <f t="shared" si="34"/>
        <v>0</v>
      </c>
      <c r="AN24" s="361">
        <f>'1 Operating Costs'!AX23</f>
        <v>0</v>
      </c>
      <c r="AO24" s="361">
        <f>'1 Operating Costs'!AY23</f>
        <v>0</v>
      </c>
      <c r="AP24" s="361">
        <f>'1 Operating Costs'!AZ23</f>
        <v>0</v>
      </c>
      <c r="AQ24" s="361">
        <f t="shared" si="35"/>
        <v>0</v>
      </c>
      <c r="AR24" s="361">
        <f>'1 Operating Costs'!BB23</f>
        <v>0</v>
      </c>
      <c r="AS24" s="361">
        <f>'1 Operating Costs'!BC23</f>
        <v>0</v>
      </c>
      <c r="AT24" s="361">
        <f>'1 Operating Costs'!BD23</f>
        <v>0</v>
      </c>
      <c r="AU24" s="361">
        <f t="shared" si="36"/>
        <v>1458.4201680672268</v>
      </c>
      <c r="AV24" s="361">
        <f>'1 Operating Costs'!BF23</f>
        <v>1458.4201680672268</v>
      </c>
      <c r="AW24" s="361">
        <f>'1 Operating Costs'!BG23</f>
        <v>0</v>
      </c>
      <c r="AX24" s="361">
        <f>'1 Operating Costs'!BH23</f>
        <v>0</v>
      </c>
      <c r="AY24" s="361">
        <f t="shared" si="37"/>
        <v>0</v>
      </c>
      <c r="AZ24" s="361">
        <f>'1 Operating Costs'!BJ23</f>
        <v>0</v>
      </c>
      <c r="BA24" s="361">
        <f>'1 Operating Costs'!BK23</f>
        <v>0</v>
      </c>
      <c r="BB24" s="361">
        <f>'1 Operating Costs'!BL23</f>
        <v>0</v>
      </c>
      <c r="BC24" s="361">
        <f t="shared" si="38"/>
        <v>0</v>
      </c>
      <c r="BD24" s="361">
        <f>'1 Operating Costs'!BN23</f>
        <v>0</v>
      </c>
      <c r="BE24" s="361">
        <f>'1 Operating Costs'!BO23</f>
        <v>0</v>
      </c>
      <c r="BF24" s="361">
        <f>'1 Operating Costs'!BP23</f>
        <v>0</v>
      </c>
      <c r="BG24" s="361">
        <f t="shared" si="39"/>
        <v>0</v>
      </c>
      <c r="BH24" s="362">
        <f>'1 Operating Costs'!BR23</f>
        <v>0</v>
      </c>
      <c r="BI24" s="362">
        <f>'1 Operating Costs'!BS23</f>
        <v>0</v>
      </c>
      <c r="BJ24" s="362">
        <f>'1 Operating Costs'!BT23</f>
        <v>0</v>
      </c>
    </row>
    <row r="25" spans="1:93" ht="19.95" customHeight="1">
      <c r="B25" s="375" t="str">
        <f>'1 Operating Costs'!B27</f>
        <v>Accounting / Tax / Banking</v>
      </c>
      <c r="C25" s="339"/>
      <c r="D25" s="362">
        <f>'1 Operating Costs'!G27</f>
        <v>3523.88</v>
      </c>
      <c r="E25" s="362">
        <f>'1 Operating Costs'!H27</f>
        <v>6600</v>
      </c>
      <c r="F25" s="362">
        <f>'1 Operating Costs'!I27</f>
        <v>11600</v>
      </c>
      <c r="G25" s="362">
        <f>'1 Operating Costs'!J27</f>
        <v>11600</v>
      </c>
      <c r="H25" s="340"/>
      <c r="I25" s="362"/>
      <c r="J25" s="362"/>
      <c r="K25" s="361">
        <f t="shared" si="40"/>
        <v>1650</v>
      </c>
      <c r="L25" s="361">
        <f>'1 Operating Costs'!V27</f>
        <v>50</v>
      </c>
      <c r="M25" s="361">
        <f>'1 Operating Costs'!W27</f>
        <v>50</v>
      </c>
      <c r="N25" s="361">
        <f>'1 Operating Costs'!X27</f>
        <v>1550</v>
      </c>
      <c r="O25" s="361">
        <f t="shared" si="30"/>
        <v>3150</v>
      </c>
      <c r="P25" s="361">
        <f>'1 Operating Costs'!Z27</f>
        <v>3050</v>
      </c>
      <c r="Q25" s="361">
        <f>'1 Operating Costs'!AA27</f>
        <v>50</v>
      </c>
      <c r="R25" s="361">
        <f>'1 Operating Costs'!AB27</f>
        <v>50</v>
      </c>
      <c r="S25" s="361">
        <f t="shared" si="5"/>
        <v>150</v>
      </c>
      <c r="T25" s="361">
        <f>'1 Operating Costs'!AD27</f>
        <v>50</v>
      </c>
      <c r="U25" s="361">
        <f>'1 Operating Costs'!AE27</f>
        <v>50</v>
      </c>
      <c r="V25" s="361">
        <f>'1 Operating Costs'!AF27</f>
        <v>50</v>
      </c>
      <c r="W25" s="361">
        <f t="shared" si="31"/>
        <v>150</v>
      </c>
      <c r="X25" s="361">
        <f>'1 Operating Costs'!AH27</f>
        <v>50</v>
      </c>
      <c r="Y25" s="361">
        <f>'1 Operating Costs'!AI27</f>
        <v>50</v>
      </c>
      <c r="Z25" s="361">
        <f>'1 Operating Costs'!AJ27</f>
        <v>50</v>
      </c>
      <c r="AA25" s="361">
        <f t="shared" si="7"/>
        <v>3150</v>
      </c>
      <c r="AB25" s="361">
        <f>'1 Operating Costs'!AL27</f>
        <v>50</v>
      </c>
      <c r="AC25" s="361">
        <f>'1 Operating Costs'!AM27</f>
        <v>50</v>
      </c>
      <c r="AD25" s="361">
        <f>'1 Operating Costs'!AN27</f>
        <v>3050</v>
      </c>
      <c r="AE25" s="361">
        <f t="shared" si="32"/>
        <v>6150</v>
      </c>
      <c r="AF25" s="361">
        <f>'1 Operating Costs'!AP27</f>
        <v>6050</v>
      </c>
      <c r="AG25" s="361">
        <f>'1 Operating Costs'!AQ27</f>
        <v>50</v>
      </c>
      <c r="AH25" s="361">
        <f>'1 Operating Costs'!AR27</f>
        <v>50</v>
      </c>
      <c r="AI25" s="361">
        <f>'1 Operating Costs'!AT27</f>
        <v>50</v>
      </c>
      <c r="AJ25" s="361">
        <f>'1 Operating Costs'!AT27</f>
        <v>50</v>
      </c>
      <c r="AK25" s="361">
        <f>'1 Operating Costs'!AU27</f>
        <v>50</v>
      </c>
      <c r="AL25" s="361">
        <f>'1 Operating Costs'!AV27</f>
        <v>50</v>
      </c>
      <c r="AM25" s="361">
        <f t="shared" si="34"/>
        <v>150</v>
      </c>
      <c r="AN25" s="361">
        <f>'1 Operating Costs'!AX27</f>
        <v>50</v>
      </c>
      <c r="AO25" s="361">
        <f>'1 Operating Costs'!AY27</f>
        <v>50</v>
      </c>
      <c r="AP25" s="361">
        <f>'1 Operating Costs'!AZ27</f>
        <v>50</v>
      </c>
      <c r="AQ25" s="361">
        <f t="shared" si="35"/>
        <v>5150</v>
      </c>
      <c r="AR25" s="361">
        <f>'1 Operating Costs'!BB27</f>
        <v>50</v>
      </c>
      <c r="AS25" s="361">
        <f>'1 Operating Costs'!BC27</f>
        <v>50</v>
      </c>
      <c r="AT25" s="361">
        <f>'1 Operating Costs'!BD27</f>
        <v>5050</v>
      </c>
      <c r="AU25" s="361">
        <f t="shared" si="36"/>
        <v>6150</v>
      </c>
      <c r="AV25" s="361">
        <f>'1 Operating Costs'!BF27</f>
        <v>6050</v>
      </c>
      <c r="AW25" s="361">
        <f>'1 Operating Costs'!BG27</f>
        <v>50</v>
      </c>
      <c r="AX25" s="361">
        <f>'1 Operating Costs'!BH27</f>
        <v>50</v>
      </c>
      <c r="AY25" s="361">
        <f t="shared" si="37"/>
        <v>150</v>
      </c>
      <c r="AZ25" s="361">
        <f>'1 Operating Costs'!BJ27</f>
        <v>50</v>
      </c>
      <c r="BA25" s="361">
        <f>'1 Operating Costs'!BK27</f>
        <v>50</v>
      </c>
      <c r="BB25" s="361">
        <f>'1 Operating Costs'!BL27</f>
        <v>50</v>
      </c>
      <c r="BC25" s="361">
        <f t="shared" si="38"/>
        <v>150</v>
      </c>
      <c r="BD25" s="361">
        <f>'1 Operating Costs'!BN27</f>
        <v>50</v>
      </c>
      <c r="BE25" s="361">
        <f>'1 Operating Costs'!BO27</f>
        <v>50</v>
      </c>
      <c r="BF25" s="361">
        <f>'1 Operating Costs'!BP27</f>
        <v>50</v>
      </c>
      <c r="BG25" s="361">
        <f t="shared" si="39"/>
        <v>5150</v>
      </c>
      <c r="BH25" s="362">
        <f>'1 Operating Costs'!BR27</f>
        <v>50</v>
      </c>
      <c r="BI25" s="362">
        <f>'1 Operating Costs'!BS27</f>
        <v>50</v>
      </c>
      <c r="BJ25" s="362">
        <f>'1 Operating Costs'!BT27</f>
        <v>5050</v>
      </c>
    </row>
    <row r="26" spans="1:93" ht="19.95" customHeight="1">
      <c r="B26" s="375" t="str">
        <f>'1 Operating Costs'!B32</f>
        <v>Travel Expenses</v>
      </c>
      <c r="C26" s="339"/>
      <c r="D26" s="362">
        <f>'1 Operating Costs'!G32</f>
        <v>18050.709075630253</v>
      </c>
      <c r="E26" s="362">
        <f>'1 Operating Costs'!H32</f>
        <v>33600</v>
      </c>
      <c r="F26" s="362">
        <f>'1 Operating Costs'!I32</f>
        <v>45600</v>
      </c>
      <c r="G26" s="362">
        <f>'1 Operating Costs'!J32</f>
        <v>45600</v>
      </c>
      <c r="H26" s="340"/>
      <c r="I26" s="362"/>
      <c r="J26" s="362"/>
      <c r="K26" s="361">
        <f t="shared" si="40"/>
        <v>4400</v>
      </c>
      <c r="L26" s="361">
        <f>'1 Operating Costs'!V32</f>
        <v>1300</v>
      </c>
      <c r="M26" s="361">
        <f>'1 Operating Costs'!W32</f>
        <v>1300</v>
      </c>
      <c r="N26" s="361">
        <f>'1 Operating Costs'!X32</f>
        <v>1800</v>
      </c>
      <c r="O26" s="361">
        <f t="shared" si="30"/>
        <v>14400</v>
      </c>
      <c r="P26" s="361">
        <f>'1 Operating Costs'!Z32</f>
        <v>8800</v>
      </c>
      <c r="Q26" s="361">
        <f>'1 Operating Costs'!AA32</f>
        <v>2800</v>
      </c>
      <c r="R26" s="361">
        <f>'1 Operating Costs'!AB32</f>
        <v>2800</v>
      </c>
      <c r="S26" s="361">
        <f t="shared" si="5"/>
        <v>8400</v>
      </c>
      <c r="T26" s="361">
        <f>'1 Operating Costs'!AD32</f>
        <v>2800</v>
      </c>
      <c r="U26" s="361">
        <f>'1 Operating Costs'!AE32</f>
        <v>2800</v>
      </c>
      <c r="V26" s="361">
        <f>'1 Operating Costs'!AF32</f>
        <v>2800</v>
      </c>
      <c r="W26" s="361">
        <f t="shared" si="31"/>
        <v>8400</v>
      </c>
      <c r="X26" s="361">
        <f>'1 Operating Costs'!AH32</f>
        <v>2800</v>
      </c>
      <c r="Y26" s="361">
        <f>'1 Operating Costs'!AI32</f>
        <v>2800</v>
      </c>
      <c r="Z26" s="361">
        <f>'1 Operating Costs'!AJ32</f>
        <v>2800</v>
      </c>
      <c r="AA26" s="361">
        <f t="shared" si="7"/>
        <v>8400</v>
      </c>
      <c r="AB26" s="361">
        <f>'1 Operating Costs'!AL32</f>
        <v>2800</v>
      </c>
      <c r="AC26" s="361">
        <f>'1 Operating Costs'!AM32</f>
        <v>2800</v>
      </c>
      <c r="AD26" s="361">
        <f>'1 Operating Costs'!AN32</f>
        <v>2800</v>
      </c>
      <c r="AE26" s="361">
        <f t="shared" si="32"/>
        <v>20400</v>
      </c>
      <c r="AF26" s="361">
        <f>'1 Operating Costs'!AP32</f>
        <v>10800</v>
      </c>
      <c r="AG26" s="361">
        <f>'1 Operating Costs'!AQ32</f>
        <v>4800</v>
      </c>
      <c r="AH26" s="361">
        <f>'1 Operating Costs'!AR32</f>
        <v>4800</v>
      </c>
      <c r="AI26" s="361">
        <f>'1 Operating Costs'!AT32</f>
        <v>4800</v>
      </c>
      <c r="AJ26" s="361">
        <f>'1 Operating Costs'!AT32</f>
        <v>4800</v>
      </c>
      <c r="AK26" s="361">
        <f>'1 Operating Costs'!AU32</f>
        <v>4800</v>
      </c>
      <c r="AL26" s="361">
        <f>'1 Operating Costs'!AV32</f>
        <v>4800</v>
      </c>
      <c r="AM26" s="361">
        <f t="shared" si="34"/>
        <v>14400</v>
      </c>
      <c r="AN26" s="361">
        <f>'1 Operating Costs'!AX32</f>
        <v>4800</v>
      </c>
      <c r="AO26" s="361">
        <f>'1 Operating Costs'!AY32</f>
        <v>4800</v>
      </c>
      <c r="AP26" s="361">
        <f>'1 Operating Costs'!AZ32</f>
        <v>4800</v>
      </c>
      <c r="AQ26" s="361">
        <f t="shared" si="35"/>
        <v>14400</v>
      </c>
      <c r="AR26" s="361">
        <f>'1 Operating Costs'!BB32</f>
        <v>4800</v>
      </c>
      <c r="AS26" s="361">
        <f>'1 Operating Costs'!BC32</f>
        <v>4800</v>
      </c>
      <c r="AT26" s="361">
        <f>'1 Operating Costs'!BD32</f>
        <v>4800</v>
      </c>
      <c r="AU26" s="361">
        <f t="shared" si="36"/>
        <v>20400</v>
      </c>
      <c r="AV26" s="361">
        <f>'1 Operating Costs'!BF32</f>
        <v>10800</v>
      </c>
      <c r="AW26" s="361">
        <f>'1 Operating Costs'!BG32</f>
        <v>4800</v>
      </c>
      <c r="AX26" s="361">
        <f>'1 Operating Costs'!BH32</f>
        <v>4800</v>
      </c>
      <c r="AY26" s="361">
        <f t="shared" si="37"/>
        <v>14400</v>
      </c>
      <c r="AZ26" s="361">
        <f>'1 Operating Costs'!BJ32</f>
        <v>4800</v>
      </c>
      <c r="BA26" s="361">
        <f>'1 Operating Costs'!BK32</f>
        <v>4800</v>
      </c>
      <c r="BB26" s="361">
        <f>'1 Operating Costs'!BL32</f>
        <v>4800</v>
      </c>
      <c r="BC26" s="361">
        <f t="shared" si="38"/>
        <v>14400</v>
      </c>
      <c r="BD26" s="361">
        <f>'1 Operating Costs'!BN32</f>
        <v>4800</v>
      </c>
      <c r="BE26" s="361">
        <f>'1 Operating Costs'!BO32</f>
        <v>4800</v>
      </c>
      <c r="BF26" s="361">
        <f>'1 Operating Costs'!BP32</f>
        <v>4800</v>
      </c>
      <c r="BG26" s="361">
        <f t="shared" si="39"/>
        <v>14400</v>
      </c>
      <c r="BH26" s="362">
        <f>'1 Operating Costs'!BR32</f>
        <v>4800</v>
      </c>
      <c r="BI26" s="362">
        <f>'1 Operating Costs'!BS32</f>
        <v>4800</v>
      </c>
      <c r="BJ26" s="362">
        <f>'1 Operating Costs'!BT32</f>
        <v>4800</v>
      </c>
    </row>
    <row r="27" spans="1:93" ht="19.95" customHeight="1">
      <c r="B27" s="375" t="str">
        <f>'1 Operating Costs'!B38</f>
        <v>Software</v>
      </c>
      <c r="C27" s="339"/>
      <c r="D27" s="362">
        <f>'1 Operating Costs'!G38</f>
        <v>20010.951512605043</v>
      </c>
      <c r="E27" s="362">
        <f>'1 Operating Costs'!H38</f>
        <v>6216</v>
      </c>
      <c r="F27" s="362">
        <f>'1 Operating Costs'!I38</f>
        <v>8616</v>
      </c>
      <c r="G27" s="362">
        <f>'1 Operating Costs'!J38</f>
        <v>8616</v>
      </c>
      <c r="H27" s="340"/>
      <c r="I27" s="362"/>
      <c r="J27" s="362"/>
      <c r="K27" s="361">
        <f t="shared" si="40"/>
        <v>809.87495798319333</v>
      </c>
      <c r="L27" s="361">
        <f>'1 Operating Costs'!V38</f>
        <v>219.95831932773109</v>
      </c>
      <c r="M27" s="361">
        <f>'1 Operating Costs'!W38</f>
        <v>219.95831932773109</v>
      </c>
      <c r="N27" s="361">
        <f>'1 Operating Costs'!X38</f>
        <v>369.95831932773115</v>
      </c>
      <c r="O27" s="361">
        <f t="shared" si="30"/>
        <v>1516.5</v>
      </c>
      <c r="P27" s="361">
        <f>'1 Operating Costs'!Z38</f>
        <v>505.5</v>
      </c>
      <c r="Q27" s="361">
        <f>'1 Operating Costs'!AA38</f>
        <v>505.5</v>
      </c>
      <c r="R27" s="361">
        <f>'1 Operating Costs'!AB38</f>
        <v>505.5</v>
      </c>
      <c r="S27" s="361">
        <f t="shared" si="5"/>
        <v>1516.5</v>
      </c>
      <c r="T27" s="361">
        <f>'1 Operating Costs'!AD38</f>
        <v>505.5</v>
      </c>
      <c r="U27" s="361">
        <f>'1 Operating Costs'!AE38</f>
        <v>505.5</v>
      </c>
      <c r="V27" s="361">
        <f>'1 Operating Costs'!AF38</f>
        <v>505.5</v>
      </c>
      <c r="W27" s="361">
        <f t="shared" si="31"/>
        <v>1516.5</v>
      </c>
      <c r="X27" s="361">
        <f>'1 Operating Costs'!AH38</f>
        <v>505.5</v>
      </c>
      <c r="Y27" s="361">
        <f>'1 Operating Costs'!AI38</f>
        <v>505.5</v>
      </c>
      <c r="Z27" s="361">
        <f>'1 Operating Costs'!AJ38</f>
        <v>505.5</v>
      </c>
      <c r="AA27" s="361">
        <f t="shared" si="7"/>
        <v>1666.5</v>
      </c>
      <c r="AB27" s="361">
        <f>'1 Operating Costs'!AL38</f>
        <v>505.5</v>
      </c>
      <c r="AC27" s="361">
        <f>'1 Operating Costs'!AM38</f>
        <v>505.5</v>
      </c>
      <c r="AD27" s="361">
        <f>'1 Operating Costs'!AN38</f>
        <v>655.5</v>
      </c>
      <c r="AE27" s="361">
        <f t="shared" si="32"/>
        <v>300</v>
      </c>
      <c r="AF27" s="361">
        <f>'1 Operating Costs'!AP52</f>
        <v>100</v>
      </c>
      <c r="AG27" s="361">
        <f>'1 Operating Costs'!AQ52</f>
        <v>100</v>
      </c>
      <c r="AH27" s="361">
        <f>'1 Operating Costs'!AR52</f>
        <v>100</v>
      </c>
      <c r="AI27" s="361">
        <f>'1 Operating Costs'!AT52</f>
        <v>100</v>
      </c>
      <c r="AJ27" s="361">
        <f>'1 Operating Costs'!AT38</f>
        <v>705.5</v>
      </c>
      <c r="AK27" s="361">
        <f>'1 Operating Costs'!AU38</f>
        <v>705.5</v>
      </c>
      <c r="AL27" s="361">
        <f>'1 Operating Costs'!AV38</f>
        <v>705.5</v>
      </c>
      <c r="AM27" s="361">
        <f t="shared" si="34"/>
        <v>2116.5</v>
      </c>
      <c r="AN27" s="361">
        <f>'1 Operating Costs'!AX38</f>
        <v>705.5</v>
      </c>
      <c r="AO27" s="361">
        <f>'1 Operating Costs'!AY38</f>
        <v>705.5</v>
      </c>
      <c r="AP27" s="361">
        <f>'1 Operating Costs'!AZ38</f>
        <v>705.5</v>
      </c>
      <c r="AQ27" s="361">
        <f t="shared" si="35"/>
        <v>2266.5</v>
      </c>
      <c r="AR27" s="361">
        <f>'1 Operating Costs'!BB38</f>
        <v>705.5</v>
      </c>
      <c r="AS27" s="361">
        <f>'1 Operating Costs'!BC38</f>
        <v>705.5</v>
      </c>
      <c r="AT27" s="361">
        <f>'1 Operating Costs'!BD38</f>
        <v>855.5</v>
      </c>
      <c r="AU27" s="361">
        <f t="shared" si="36"/>
        <v>2116.5</v>
      </c>
      <c r="AV27" s="361">
        <f>'1 Operating Costs'!BF38</f>
        <v>705.5</v>
      </c>
      <c r="AW27" s="361">
        <f>'1 Operating Costs'!BG38</f>
        <v>705.5</v>
      </c>
      <c r="AX27" s="361">
        <f>'1 Operating Costs'!BH38</f>
        <v>705.5</v>
      </c>
      <c r="AY27" s="361">
        <f t="shared" si="37"/>
        <v>2116.5</v>
      </c>
      <c r="AZ27" s="361">
        <f>'1 Operating Costs'!BJ38</f>
        <v>705.5</v>
      </c>
      <c r="BA27" s="361">
        <f>'1 Operating Costs'!BK38</f>
        <v>705.5</v>
      </c>
      <c r="BB27" s="361">
        <f>'1 Operating Costs'!BL38</f>
        <v>705.5</v>
      </c>
      <c r="BC27" s="361">
        <f t="shared" si="38"/>
        <v>2116.5</v>
      </c>
      <c r="BD27" s="361">
        <f>'1 Operating Costs'!BN38</f>
        <v>705.5</v>
      </c>
      <c r="BE27" s="361">
        <f>'1 Operating Costs'!BO38</f>
        <v>705.5</v>
      </c>
      <c r="BF27" s="361">
        <f>'1 Operating Costs'!BP38</f>
        <v>705.5</v>
      </c>
      <c r="BG27" s="361">
        <f t="shared" si="39"/>
        <v>2266.5</v>
      </c>
      <c r="BH27" s="362">
        <f>'1 Operating Costs'!BR38</f>
        <v>705.5</v>
      </c>
      <c r="BI27" s="362">
        <f>'1 Operating Costs'!BS38</f>
        <v>705.5</v>
      </c>
      <c r="BJ27" s="362">
        <f>'1 Operating Costs'!BT38</f>
        <v>855.5</v>
      </c>
    </row>
    <row r="28" spans="1:93" ht="19.95" customHeight="1">
      <c r="B28" s="375" t="str">
        <f>'1 Operating Costs'!B52</f>
        <v>Phone / Internet</v>
      </c>
      <c r="C28" s="339"/>
      <c r="D28" s="362">
        <f>'1 Operating Costs'!G52</f>
        <v>768.87394957983201</v>
      </c>
      <c r="E28" s="362">
        <f>'1 Operating Costs'!H52</f>
        <v>1200</v>
      </c>
      <c r="F28" s="362">
        <f>'1 Operating Costs'!I52</f>
        <v>1200</v>
      </c>
      <c r="G28" s="362">
        <f>'1 Operating Costs'!J52</f>
        <v>1200</v>
      </c>
      <c r="H28" s="340"/>
      <c r="I28" s="362"/>
      <c r="J28" s="362"/>
      <c r="K28" s="361">
        <f t="shared" si="40"/>
        <v>300</v>
      </c>
      <c r="L28" s="361">
        <f>'1 Operating Costs'!V52</f>
        <v>100</v>
      </c>
      <c r="M28" s="361">
        <f>'1 Operating Costs'!W52</f>
        <v>100</v>
      </c>
      <c r="N28" s="361">
        <f>'1 Operating Costs'!X52</f>
        <v>100</v>
      </c>
      <c r="O28" s="361">
        <f t="shared" si="30"/>
        <v>300</v>
      </c>
      <c r="P28" s="361">
        <f>'1 Operating Costs'!Z52</f>
        <v>100</v>
      </c>
      <c r="Q28" s="361">
        <f>'1 Operating Costs'!AA52</f>
        <v>100</v>
      </c>
      <c r="R28" s="361">
        <f>'1 Operating Costs'!AB52</f>
        <v>100</v>
      </c>
      <c r="S28" s="361">
        <f t="shared" si="5"/>
        <v>300</v>
      </c>
      <c r="T28" s="361">
        <f>'1 Operating Costs'!AD52</f>
        <v>100</v>
      </c>
      <c r="U28" s="361">
        <f>'1 Operating Costs'!AE52</f>
        <v>100</v>
      </c>
      <c r="V28" s="361">
        <f>'1 Operating Costs'!AF52</f>
        <v>100</v>
      </c>
      <c r="W28" s="361">
        <f t="shared" si="31"/>
        <v>300</v>
      </c>
      <c r="X28" s="361">
        <f>'1 Operating Costs'!AH52</f>
        <v>100</v>
      </c>
      <c r="Y28" s="361">
        <f>'1 Operating Costs'!AI52</f>
        <v>100</v>
      </c>
      <c r="Z28" s="361">
        <f>'1 Operating Costs'!AJ52</f>
        <v>100</v>
      </c>
      <c r="AA28" s="361">
        <f t="shared" si="7"/>
        <v>300</v>
      </c>
      <c r="AB28" s="361">
        <f>'1 Operating Costs'!AL52</f>
        <v>100</v>
      </c>
      <c r="AC28" s="361">
        <f>'1 Operating Costs'!AM52</f>
        <v>100</v>
      </c>
      <c r="AD28" s="361">
        <f>'1 Operating Costs'!AN52</f>
        <v>100</v>
      </c>
      <c r="AE28" s="361">
        <f t="shared" si="32"/>
        <v>15600</v>
      </c>
      <c r="AF28" s="361">
        <f>'1 Operating Costs'!AP54</f>
        <v>5200</v>
      </c>
      <c r="AG28" s="361">
        <f>'1 Operating Costs'!AQ54</f>
        <v>5200</v>
      </c>
      <c r="AH28" s="361">
        <f>'1 Operating Costs'!AR54</f>
        <v>5200</v>
      </c>
      <c r="AI28" s="361">
        <f>'1 Operating Costs'!AT54</f>
        <v>5200</v>
      </c>
      <c r="AJ28" s="361">
        <f>'1 Operating Costs'!AT52</f>
        <v>100</v>
      </c>
      <c r="AK28" s="361">
        <f>'1 Operating Costs'!AU52</f>
        <v>100</v>
      </c>
      <c r="AL28" s="361">
        <f>'1 Operating Costs'!AV52</f>
        <v>100</v>
      </c>
      <c r="AM28" s="361">
        <f t="shared" si="34"/>
        <v>300</v>
      </c>
      <c r="AN28" s="361">
        <f>'1 Operating Costs'!AX52</f>
        <v>100</v>
      </c>
      <c r="AO28" s="361">
        <f>'1 Operating Costs'!AY52</f>
        <v>100</v>
      </c>
      <c r="AP28" s="361">
        <f>'1 Operating Costs'!AZ52</f>
        <v>100</v>
      </c>
      <c r="AQ28" s="361">
        <f t="shared" si="35"/>
        <v>300</v>
      </c>
      <c r="AR28" s="361">
        <f>'1 Operating Costs'!BB52</f>
        <v>100</v>
      </c>
      <c r="AS28" s="361">
        <f>'1 Operating Costs'!BC52</f>
        <v>100</v>
      </c>
      <c r="AT28" s="361">
        <f>'1 Operating Costs'!BD52</f>
        <v>100</v>
      </c>
      <c r="AU28" s="361">
        <f t="shared" si="36"/>
        <v>300</v>
      </c>
      <c r="AV28" s="361">
        <f>'1 Operating Costs'!BF52</f>
        <v>100</v>
      </c>
      <c r="AW28" s="361">
        <f>'1 Operating Costs'!BG52</f>
        <v>100</v>
      </c>
      <c r="AX28" s="361">
        <f>'1 Operating Costs'!BH52</f>
        <v>100</v>
      </c>
      <c r="AY28" s="361">
        <f t="shared" si="37"/>
        <v>300</v>
      </c>
      <c r="AZ28" s="361">
        <f>'1 Operating Costs'!BJ52</f>
        <v>100</v>
      </c>
      <c r="BA28" s="361">
        <f>'1 Operating Costs'!BK52</f>
        <v>100</v>
      </c>
      <c r="BB28" s="361">
        <f>'1 Operating Costs'!BL52</f>
        <v>100</v>
      </c>
      <c r="BC28" s="361">
        <f t="shared" si="38"/>
        <v>300</v>
      </c>
      <c r="BD28" s="361">
        <f>'1 Operating Costs'!BN52</f>
        <v>100</v>
      </c>
      <c r="BE28" s="361">
        <f>'1 Operating Costs'!BO52</f>
        <v>100</v>
      </c>
      <c r="BF28" s="361">
        <f>'1 Operating Costs'!BP52</f>
        <v>100</v>
      </c>
      <c r="BG28" s="361">
        <f t="shared" si="39"/>
        <v>300</v>
      </c>
      <c r="BH28" s="362">
        <f>'1 Operating Costs'!BR52</f>
        <v>100</v>
      </c>
      <c r="BI28" s="362">
        <f>'1 Operating Costs'!BS52</f>
        <v>100</v>
      </c>
      <c r="BJ28" s="362">
        <f>'1 Operating Costs'!BT52</f>
        <v>100</v>
      </c>
    </row>
    <row r="29" spans="1:93" ht="19.95" customHeight="1">
      <c r="B29" s="375" t="str">
        <f>'1 Operating Costs'!B54</f>
        <v>Rent / Infrastructure</v>
      </c>
      <c r="C29" s="339"/>
      <c r="D29" s="362">
        <f>'1 Operating Costs'!G54</f>
        <v>21019.960588235295</v>
      </c>
      <c r="E29" s="362">
        <f>'1 Operating Costs'!H54</f>
        <v>43200</v>
      </c>
      <c r="F29" s="362">
        <f>'1 Operating Costs'!I54</f>
        <v>62400</v>
      </c>
      <c r="G29" s="362">
        <f>'1 Operating Costs'!J54</f>
        <v>62400</v>
      </c>
      <c r="H29" s="340"/>
      <c r="I29" s="362"/>
      <c r="J29" s="362"/>
      <c r="K29" s="361">
        <f t="shared" si="40"/>
        <v>7800</v>
      </c>
      <c r="L29" s="361">
        <f>'1 Operating Costs'!V54</f>
        <v>2600</v>
      </c>
      <c r="M29" s="361">
        <f>'1 Operating Costs'!W54</f>
        <v>2600</v>
      </c>
      <c r="N29" s="361">
        <f>'1 Operating Costs'!X54</f>
        <v>2600</v>
      </c>
      <c r="O29" s="361">
        <f t="shared" si="30"/>
        <v>10800</v>
      </c>
      <c r="P29" s="361">
        <f>'1 Operating Costs'!Z54</f>
        <v>3600</v>
      </c>
      <c r="Q29" s="361">
        <f>'1 Operating Costs'!AA54</f>
        <v>3600</v>
      </c>
      <c r="R29" s="361">
        <f>'1 Operating Costs'!AB54</f>
        <v>3600</v>
      </c>
      <c r="S29" s="361">
        <f t="shared" si="5"/>
        <v>10800</v>
      </c>
      <c r="T29" s="361">
        <f>'1 Operating Costs'!AD54</f>
        <v>3600</v>
      </c>
      <c r="U29" s="361">
        <f>'1 Operating Costs'!AE54</f>
        <v>3600</v>
      </c>
      <c r="V29" s="361">
        <f>'1 Operating Costs'!AF54</f>
        <v>3600</v>
      </c>
      <c r="W29" s="361">
        <f t="shared" si="31"/>
        <v>10800</v>
      </c>
      <c r="X29" s="361">
        <f>'1 Operating Costs'!AF54</f>
        <v>3600</v>
      </c>
      <c r="Y29" s="361">
        <f>'1 Operating Costs'!AH54</f>
        <v>3600</v>
      </c>
      <c r="Z29" s="361">
        <f>'1 Operating Costs'!AI54</f>
        <v>3600</v>
      </c>
      <c r="AA29" s="361">
        <f t="shared" si="7"/>
        <v>10800</v>
      </c>
      <c r="AB29" s="361">
        <f>'1 Operating Costs'!AL54</f>
        <v>3600</v>
      </c>
      <c r="AC29" s="361">
        <f>'1 Operating Costs'!AM54</f>
        <v>3600</v>
      </c>
      <c r="AD29" s="361">
        <f>'1 Operating Costs'!AN54</f>
        <v>3600</v>
      </c>
      <c r="AE29" s="361">
        <f t="shared" si="32"/>
        <v>55000</v>
      </c>
      <c r="AF29" s="361">
        <f>'1 Operating Costs'!AN61</f>
        <v>15000</v>
      </c>
      <c r="AG29" s="361">
        <f>'1 Operating Costs'!AP61</f>
        <v>20000</v>
      </c>
      <c r="AH29" s="361">
        <f>'1 Operating Costs'!AQ61</f>
        <v>20000</v>
      </c>
      <c r="AI29" s="361">
        <f>'1 Operating Costs'!AR61</f>
        <v>20000</v>
      </c>
      <c r="AJ29" s="361">
        <f>'1 Operating Costs'!AT54</f>
        <v>5200</v>
      </c>
      <c r="AK29" s="361">
        <f>'1 Operating Costs'!AU54</f>
        <v>5200</v>
      </c>
      <c r="AL29" s="361">
        <f>'1 Operating Costs'!AV54</f>
        <v>5200</v>
      </c>
      <c r="AM29" s="361">
        <f t="shared" si="34"/>
        <v>15600</v>
      </c>
      <c r="AN29" s="361">
        <f>'1 Operating Costs'!AX54</f>
        <v>5200</v>
      </c>
      <c r="AO29" s="361">
        <f>'1 Operating Costs'!AY54</f>
        <v>5200</v>
      </c>
      <c r="AP29" s="361">
        <f>'1 Operating Costs'!AZ54</f>
        <v>5200</v>
      </c>
      <c r="AQ29" s="361">
        <f t="shared" si="35"/>
        <v>15600</v>
      </c>
      <c r="AR29" s="361">
        <f>'1 Operating Costs'!BB54</f>
        <v>5200</v>
      </c>
      <c r="AS29" s="361">
        <f>'1 Operating Costs'!BC54</f>
        <v>5200</v>
      </c>
      <c r="AT29" s="361">
        <f>'1 Operating Costs'!BD54</f>
        <v>5200</v>
      </c>
      <c r="AU29" s="361">
        <f t="shared" si="36"/>
        <v>15600</v>
      </c>
      <c r="AV29" s="361">
        <f>'1 Operating Costs'!BF54</f>
        <v>5200</v>
      </c>
      <c r="AW29" s="361">
        <f>'1 Operating Costs'!BG54</f>
        <v>5200</v>
      </c>
      <c r="AX29" s="361">
        <f>'1 Operating Costs'!BH54</f>
        <v>5200</v>
      </c>
      <c r="AY29" s="361">
        <f t="shared" si="37"/>
        <v>15600</v>
      </c>
      <c r="AZ29" s="361">
        <f>'1 Operating Costs'!BJ54</f>
        <v>5200</v>
      </c>
      <c r="BA29" s="361">
        <f>'1 Operating Costs'!BK54</f>
        <v>5200</v>
      </c>
      <c r="BB29" s="361">
        <f>'1 Operating Costs'!BL54</f>
        <v>5200</v>
      </c>
      <c r="BC29" s="361">
        <f t="shared" si="38"/>
        <v>15600</v>
      </c>
      <c r="BD29" s="361">
        <f>'1 Operating Costs'!BN54</f>
        <v>5200</v>
      </c>
      <c r="BE29" s="361">
        <f>'1 Operating Costs'!BO54</f>
        <v>5200</v>
      </c>
      <c r="BF29" s="361">
        <f>'1 Operating Costs'!BP54</f>
        <v>5200</v>
      </c>
      <c r="BG29" s="361">
        <f t="shared" si="39"/>
        <v>15600</v>
      </c>
      <c r="BH29" s="362">
        <f>'1 Operating Costs'!BR54</f>
        <v>5200</v>
      </c>
      <c r="BI29" s="362">
        <f>'1 Operating Costs'!BS54</f>
        <v>5200</v>
      </c>
      <c r="BJ29" s="362">
        <f>'1 Operating Costs'!BT54</f>
        <v>5200</v>
      </c>
    </row>
    <row r="30" spans="1:93" ht="19.95" customHeight="1">
      <c r="B30" s="375" t="str">
        <f>'1 Operating Costs'!B61</f>
        <v>Freelancer</v>
      </c>
      <c r="C30" s="339"/>
      <c r="D30" s="362">
        <f>'1 Operating Costs'!G61</f>
        <v>103830.00420168067</v>
      </c>
      <c r="E30" s="362">
        <f>'1 Operating Costs'!H61</f>
        <v>180000</v>
      </c>
      <c r="F30" s="362">
        <f>'1 Operating Costs'!I61</f>
        <v>240000</v>
      </c>
      <c r="G30" s="362">
        <f>'1 Operating Costs'!J61</f>
        <v>240000</v>
      </c>
      <c r="H30" s="340"/>
      <c r="I30" s="362"/>
      <c r="J30" s="362"/>
      <c r="K30" s="361">
        <f t="shared" si="40"/>
        <v>30000</v>
      </c>
      <c r="L30" s="361">
        <f>'1 Operating Costs'!V61</f>
        <v>20000</v>
      </c>
      <c r="M30" s="361">
        <f>'1 Operating Costs'!W61</f>
        <v>5000</v>
      </c>
      <c r="N30" s="361">
        <f>'1 Operating Costs'!X61</f>
        <v>5000</v>
      </c>
      <c r="O30" s="361">
        <f t="shared" si="30"/>
        <v>45000</v>
      </c>
      <c r="P30" s="361">
        <f>'1 Operating Costs'!Z61</f>
        <v>15000</v>
      </c>
      <c r="Q30" s="361">
        <f>'1 Operating Costs'!AA61</f>
        <v>15000</v>
      </c>
      <c r="R30" s="361">
        <f>'1 Operating Costs'!AB61</f>
        <v>15000</v>
      </c>
      <c r="S30" s="361">
        <f t="shared" si="5"/>
        <v>45000</v>
      </c>
      <c r="T30" s="361">
        <f>'1 Operating Costs'!AD61</f>
        <v>15000</v>
      </c>
      <c r="U30" s="361">
        <f>'1 Operating Costs'!AE61</f>
        <v>15000</v>
      </c>
      <c r="V30" s="361">
        <f>'1 Operating Costs'!AF61</f>
        <v>15000</v>
      </c>
      <c r="W30" s="361">
        <f t="shared" si="31"/>
        <v>45000</v>
      </c>
      <c r="X30" s="361">
        <f>'1 Operating Costs'!AH61</f>
        <v>15000</v>
      </c>
      <c r="Y30" s="361">
        <f>'1 Operating Costs'!AI61</f>
        <v>15000</v>
      </c>
      <c r="Z30" s="361">
        <f>'1 Operating Costs'!AJ61</f>
        <v>15000</v>
      </c>
      <c r="AA30" s="361">
        <f t="shared" si="7"/>
        <v>45000</v>
      </c>
      <c r="AB30" s="361">
        <f>'1 Operating Costs'!AL61</f>
        <v>15000</v>
      </c>
      <c r="AC30" s="361">
        <f>'1 Operating Costs'!AM61</f>
        <v>15000</v>
      </c>
      <c r="AD30" s="361">
        <f>'1 Operating Costs'!AN61</f>
        <v>15000</v>
      </c>
      <c r="AE30" s="361">
        <f t="shared" si="32"/>
        <v>60000</v>
      </c>
      <c r="AF30" s="361">
        <f>'1 Operating Costs'!AP61</f>
        <v>20000</v>
      </c>
      <c r="AG30" s="361">
        <f>'1 Operating Costs'!AQ61</f>
        <v>20000</v>
      </c>
      <c r="AH30" s="361">
        <f>'1 Operating Costs'!AR61</f>
        <v>20000</v>
      </c>
      <c r="AI30" s="361">
        <f>'1 Operating Costs'!AT61</f>
        <v>20000</v>
      </c>
      <c r="AJ30" s="361">
        <f>'1 Operating Costs'!AT61</f>
        <v>20000</v>
      </c>
      <c r="AK30" s="361">
        <f>'1 Operating Costs'!AU61</f>
        <v>20000</v>
      </c>
      <c r="AL30" s="361">
        <f>'1 Operating Costs'!AV61</f>
        <v>20000</v>
      </c>
      <c r="AM30" s="361">
        <f t="shared" si="34"/>
        <v>60000</v>
      </c>
      <c r="AN30" s="361">
        <f>'1 Operating Costs'!AX61</f>
        <v>20000</v>
      </c>
      <c r="AO30" s="361">
        <f>'1 Operating Costs'!AY61</f>
        <v>20000</v>
      </c>
      <c r="AP30" s="361">
        <f>'1 Operating Costs'!AZ61</f>
        <v>20000</v>
      </c>
      <c r="AQ30" s="361">
        <f t="shared" si="35"/>
        <v>60000</v>
      </c>
      <c r="AR30" s="361">
        <f>'1 Operating Costs'!BB61</f>
        <v>20000</v>
      </c>
      <c r="AS30" s="361">
        <f>'1 Operating Costs'!BC61</f>
        <v>20000</v>
      </c>
      <c r="AT30" s="361">
        <f>'1 Operating Costs'!BD61</f>
        <v>20000</v>
      </c>
      <c r="AU30" s="361">
        <f t="shared" si="36"/>
        <v>60000</v>
      </c>
      <c r="AV30" s="361">
        <f>'1 Operating Costs'!BF61</f>
        <v>20000</v>
      </c>
      <c r="AW30" s="361">
        <f>'1 Operating Costs'!BG61</f>
        <v>20000</v>
      </c>
      <c r="AX30" s="361">
        <f>'1 Operating Costs'!BH61</f>
        <v>20000</v>
      </c>
      <c r="AY30" s="361">
        <f t="shared" si="37"/>
        <v>60000</v>
      </c>
      <c r="AZ30" s="361">
        <f>'1 Operating Costs'!BJ61</f>
        <v>20000</v>
      </c>
      <c r="BA30" s="361">
        <f>'1 Operating Costs'!BK61</f>
        <v>20000</v>
      </c>
      <c r="BB30" s="361">
        <f>'1 Operating Costs'!BL61</f>
        <v>20000</v>
      </c>
      <c r="BC30" s="361">
        <f t="shared" si="38"/>
        <v>60000</v>
      </c>
      <c r="BD30" s="361">
        <f>'1 Operating Costs'!BN61</f>
        <v>20000</v>
      </c>
      <c r="BE30" s="361">
        <f>'1 Operating Costs'!BO61</f>
        <v>20000</v>
      </c>
      <c r="BF30" s="361">
        <f>'1 Operating Costs'!BP61</f>
        <v>20000</v>
      </c>
      <c r="BG30" s="361">
        <f t="shared" si="39"/>
        <v>60000</v>
      </c>
      <c r="BH30" s="362">
        <f>'1 Operating Costs'!BR61</f>
        <v>20000</v>
      </c>
      <c r="BI30" s="362">
        <f>'1 Operating Costs'!BS61</f>
        <v>20000</v>
      </c>
      <c r="BJ30" s="362">
        <f>'1 Operating Costs'!BT61</f>
        <v>20000</v>
      </c>
    </row>
    <row r="31" spans="1:93" ht="19.95" customHeight="1">
      <c r="B31" s="375" t="str">
        <f>'1 Operating Costs'!B72</f>
        <v>Hospitality</v>
      </c>
      <c r="C31" s="339"/>
      <c r="D31" s="362">
        <f>'1 Operating Costs'!G72</f>
        <v>3147.9175630252103</v>
      </c>
      <c r="E31" s="362">
        <f>'1 Operating Costs'!H72</f>
        <v>8400</v>
      </c>
      <c r="F31" s="362">
        <f>'1 Operating Costs'!I72</f>
        <v>14800</v>
      </c>
      <c r="G31" s="362">
        <f>'1 Operating Costs'!J72</f>
        <v>14800</v>
      </c>
      <c r="H31" s="340"/>
      <c r="I31" s="362"/>
      <c r="J31" s="362"/>
      <c r="K31" s="361">
        <f t="shared" si="40"/>
        <v>1180</v>
      </c>
      <c r="L31" s="361">
        <f>'1 Operating Costs'!V72</f>
        <v>60</v>
      </c>
      <c r="M31" s="361">
        <f>'1 Operating Costs'!W72</f>
        <v>60</v>
      </c>
      <c r="N31" s="361">
        <f>'1 Operating Costs'!X72</f>
        <v>1060</v>
      </c>
      <c r="O31" s="361">
        <f t="shared" si="30"/>
        <v>600</v>
      </c>
      <c r="P31" s="361">
        <f>'1 Operating Costs'!Z72</f>
        <v>200</v>
      </c>
      <c r="Q31" s="361">
        <f>'1 Operating Costs'!AA72</f>
        <v>200</v>
      </c>
      <c r="R31" s="361">
        <f>'1 Operating Costs'!AB72</f>
        <v>200</v>
      </c>
      <c r="S31" s="361">
        <f t="shared" si="5"/>
        <v>3600</v>
      </c>
      <c r="T31" s="361">
        <f>'1 Operating Costs'!AD72</f>
        <v>200</v>
      </c>
      <c r="U31" s="361">
        <f>'1 Operating Costs'!AE72</f>
        <v>200</v>
      </c>
      <c r="V31" s="361">
        <f>'1 Operating Costs'!AF72</f>
        <v>3200</v>
      </c>
      <c r="W31" s="361">
        <f t="shared" si="31"/>
        <v>600</v>
      </c>
      <c r="X31" s="361">
        <f>'1 Operating Costs'!AH72</f>
        <v>200</v>
      </c>
      <c r="Y31" s="361">
        <f>'1 Operating Costs'!AI72</f>
        <v>200</v>
      </c>
      <c r="Z31" s="361">
        <f>'1 Operating Costs'!AJ72</f>
        <v>200</v>
      </c>
      <c r="AA31" s="361">
        <f t="shared" si="7"/>
        <v>3600</v>
      </c>
      <c r="AB31" s="361">
        <f>'1 Operating Costs'!AL72</f>
        <v>200</v>
      </c>
      <c r="AC31" s="361">
        <f>'1 Operating Costs'!AM72</f>
        <v>200</v>
      </c>
      <c r="AD31" s="361">
        <f>'1 Operating Costs'!AN72</f>
        <v>3200</v>
      </c>
      <c r="AE31" s="361">
        <f t="shared" si="32"/>
        <v>1200</v>
      </c>
      <c r="AF31" s="361">
        <f>'1 Operating Costs'!AP72</f>
        <v>400</v>
      </c>
      <c r="AG31" s="361">
        <f>'1 Operating Costs'!AQ72</f>
        <v>400</v>
      </c>
      <c r="AH31" s="361">
        <f>'1 Operating Costs'!AR72</f>
        <v>400</v>
      </c>
      <c r="AI31" s="361">
        <f>'1 Operating Costs'!AT72</f>
        <v>400</v>
      </c>
      <c r="AJ31" s="361">
        <f>'1 Operating Costs'!AT72</f>
        <v>400</v>
      </c>
      <c r="AK31" s="361">
        <f>'1 Operating Costs'!AU72</f>
        <v>5400</v>
      </c>
      <c r="AL31" s="361">
        <f>'1 Operating Costs'!AV72</f>
        <v>400</v>
      </c>
      <c r="AM31" s="361">
        <f t="shared" si="34"/>
        <v>1200</v>
      </c>
      <c r="AN31" s="361">
        <f>'1 Operating Costs'!AX72</f>
        <v>400</v>
      </c>
      <c r="AO31" s="361">
        <f>'1 Operating Costs'!AY72</f>
        <v>400</v>
      </c>
      <c r="AP31" s="361">
        <f>'1 Operating Costs'!AZ72</f>
        <v>400</v>
      </c>
      <c r="AQ31" s="361">
        <f t="shared" si="35"/>
        <v>6200</v>
      </c>
      <c r="AR31" s="361">
        <f>'1 Operating Costs'!BB72</f>
        <v>400</v>
      </c>
      <c r="AS31" s="361">
        <f>'1 Operating Costs'!BC72</f>
        <v>400</v>
      </c>
      <c r="AT31" s="361">
        <f>'1 Operating Costs'!BD72</f>
        <v>5400</v>
      </c>
      <c r="AU31" s="361">
        <f t="shared" si="36"/>
        <v>1200</v>
      </c>
      <c r="AV31" s="361">
        <f>'1 Operating Costs'!BF72</f>
        <v>400</v>
      </c>
      <c r="AW31" s="361">
        <f>'1 Operating Costs'!BG72</f>
        <v>400</v>
      </c>
      <c r="AX31" s="361">
        <f>'1 Operating Costs'!BH72</f>
        <v>400</v>
      </c>
      <c r="AY31" s="361">
        <f t="shared" si="37"/>
        <v>6200</v>
      </c>
      <c r="AZ31" s="361">
        <f>'1 Operating Costs'!BJ72</f>
        <v>400</v>
      </c>
      <c r="BA31" s="361">
        <f>'1 Operating Costs'!BK72</f>
        <v>5400</v>
      </c>
      <c r="BB31" s="361">
        <f>'1 Operating Costs'!BL72</f>
        <v>400</v>
      </c>
      <c r="BC31" s="361">
        <f t="shared" si="38"/>
        <v>1200</v>
      </c>
      <c r="BD31" s="361">
        <f>'1 Operating Costs'!BN72</f>
        <v>400</v>
      </c>
      <c r="BE31" s="361">
        <f>'1 Operating Costs'!BO72</f>
        <v>400</v>
      </c>
      <c r="BF31" s="361">
        <f>'1 Operating Costs'!BP72</f>
        <v>400</v>
      </c>
      <c r="BG31" s="361">
        <f t="shared" si="39"/>
        <v>6200</v>
      </c>
      <c r="BH31" s="362">
        <f>'1 Operating Costs'!BR72</f>
        <v>400</v>
      </c>
      <c r="BI31" s="362">
        <f>'1 Operating Costs'!BS72</f>
        <v>400</v>
      </c>
      <c r="BJ31" s="362">
        <f>'1 Operating Costs'!BT72</f>
        <v>5400</v>
      </c>
    </row>
    <row r="32" spans="1:93" s="329" customFormat="1" ht="19.95" customHeight="1">
      <c r="A32" s="328"/>
      <c r="B32" s="371" t="str">
        <f>'3 Personel'!B2</f>
        <v>Personal Costs</v>
      </c>
      <c r="C32" s="372"/>
      <c r="D32" s="373">
        <f>'3 Personel'!V50</f>
        <v>387212.79999999999</v>
      </c>
      <c r="E32" s="373">
        <f>'3 Personel'!AC50</f>
        <v>1138464</v>
      </c>
      <c r="F32" s="373">
        <f>'3 Personel'!AJ50</f>
        <v>1133280</v>
      </c>
      <c r="G32" s="373">
        <f>'3 Personel'!AK50</f>
        <v>647280</v>
      </c>
      <c r="H32" s="316"/>
      <c r="I32" s="373"/>
      <c r="J32" s="373">
        <f>'3 Personel'!BG50</f>
        <v>29472</v>
      </c>
      <c r="K32" s="373">
        <f t="shared" si="29"/>
        <v>107704</v>
      </c>
      <c r="L32" s="373">
        <f>'3 Personel'!BI50</f>
        <v>29568</v>
      </c>
      <c r="M32" s="373">
        <f>'3 Personel'!BJ50</f>
        <v>29568</v>
      </c>
      <c r="N32" s="373">
        <f>'3 Personel'!BK50</f>
        <v>48568</v>
      </c>
      <c r="O32" s="373">
        <f t="shared" si="30"/>
        <v>288504</v>
      </c>
      <c r="P32" s="373">
        <f>'3 Personel'!BM50</f>
        <v>96168</v>
      </c>
      <c r="Q32" s="373">
        <f>'3 Personel'!BN50</f>
        <v>96168</v>
      </c>
      <c r="R32" s="373">
        <f>'3 Personel'!BO50</f>
        <v>96168</v>
      </c>
      <c r="S32" s="373">
        <f t="shared" si="5"/>
        <v>283320</v>
      </c>
      <c r="T32" s="373">
        <f>'3 Personel'!BQ50</f>
        <v>94440</v>
      </c>
      <c r="U32" s="373">
        <f>'3 Personel'!BR50</f>
        <v>94440</v>
      </c>
      <c r="V32" s="373">
        <f>'3 Personel'!BS50</f>
        <v>94440</v>
      </c>
      <c r="W32" s="373">
        <f t="shared" si="31"/>
        <v>283320</v>
      </c>
      <c r="X32" s="373">
        <f>'3 Personel'!BU50</f>
        <v>94440</v>
      </c>
      <c r="Y32" s="373">
        <f>'3 Personel'!BV50</f>
        <v>94440</v>
      </c>
      <c r="Z32" s="373">
        <f>'3 Personel'!BW50</f>
        <v>94440</v>
      </c>
      <c r="AA32" s="373">
        <f t="shared" si="7"/>
        <v>283320</v>
      </c>
      <c r="AB32" s="373">
        <f>'3 Personel'!BY50</f>
        <v>94440</v>
      </c>
      <c r="AC32" s="373">
        <f>'3 Personel'!BZ50</f>
        <v>94440</v>
      </c>
      <c r="AD32" s="373">
        <f>'3 Personel'!CA50</f>
        <v>94440</v>
      </c>
      <c r="AE32" s="373">
        <f t="shared" si="32"/>
        <v>283320</v>
      </c>
      <c r="AF32" s="373">
        <f>'3 Personel'!CC50</f>
        <v>94440</v>
      </c>
      <c r="AG32" s="373">
        <f>'3 Personel'!CD50</f>
        <v>94440</v>
      </c>
      <c r="AH32" s="373">
        <f>'3 Personel'!CE50</f>
        <v>94440</v>
      </c>
      <c r="AI32" s="373">
        <f t="shared" si="33"/>
        <v>283320</v>
      </c>
      <c r="AJ32" s="373">
        <f>'3 Personel'!CG50</f>
        <v>94440</v>
      </c>
      <c r="AK32" s="373">
        <f>'3 Personel'!CH50</f>
        <v>94440</v>
      </c>
      <c r="AL32" s="373">
        <f>'3 Personel'!CI50</f>
        <v>94440</v>
      </c>
      <c r="AM32" s="373">
        <f t="shared" si="34"/>
        <v>283320</v>
      </c>
      <c r="AN32" s="373">
        <f>'3 Personel'!CK50</f>
        <v>94440</v>
      </c>
      <c r="AO32" s="373">
        <f>'3 Personel'!CL50</f>
        <v>94440</v>
      </c>
      <c r="AP32" s="373">
        <f>'3 Personel'!CM50</f>
        <v>94440</v>
      </c>
      <c r="AQ32" s="373">
        <f t="shared" si="35"/>
        <v>283320</v>
      </c>
      <c r="AR32" s="373">
        <f>'3 Personel'!CO50</f>
        <v>94440</v>
      </c>
      <c r="AS32" s="373">
        <f>'3 Personel'!CP50</f>
        <v>94440</v>
      </c>
      <c r="AT32" s="373">
        <f>'3 Personel'!CQ50</f>
        <v>94440</v>
      </c>
      <c r="AU32" s="373">
        <f t="shared" si="36"/>
        <v>283320</v>
      </c>
      <c r="AV32" s="373">
        <f>'3 Personel'!CS50</f>
        <v>94440</v>
      </c>
      <c r="AW32" s="373">
        <f>'3 Personel'!CT50</f>
        <v>94440</v>
      </c>
      <c r="AX32" s="373">
        <f>'3 Personel'!CU50</f>
        <v>94440</v>
      </c>
      <c r="AY32" s="373">
        <f t="shared" si="37"/>
        <v>283320</v>
      </c>
      <c r="AZ32" s="373">
        <f>'3 Personel'!CW50</f>
        <v>94440</v>
      </c>
      <c r="BA32" s="373">
        <f>'3 Personel'!CX50</f>
        <v>94440</v>
      </c>
      <c r="BB32" s="373">
        <f>'3 Personel'!CY50</f>
        <v>94440</v>
      </c>
      <c r="BC32" s="373">
        <f t="shared" si="38"/>
        <v>283320</v>
      </c>
      <c r="BD32" s="373">
        <f>'3 Personel'!DA50</f>
        <v>94440</v>
      </c>
      <c r="BE32" s="373">
        <f>'3 Personel'!DB50</f>
        <v>94440</v>
      </c>
      <c r="BF32" s="373">
        <f>'3 Personel'!DC50</f>
        <v>94440</v>
      </c>
      <c r="BG32" s="373">
        <f t="shared" si="39"/>
        <v>283320</v>
      </c>
      <c r="BH32" s="374">
        <f>'3 Personel'!DE50</f>
        <v>94440</v>
      </c>
      <c r="BI32" s="374">
        <f>'3 Personel'!DF50</f>
        <v>94440</v>
      </c>
      <c r="BJ32" s="374">
        <f>'3 Personel'!DG50</f>
        <v>94440</v>
      </c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</row>
    <row r="33" spans="1:62" ht="19.95" customHeight="1">
      <c r="B33" s="375" t="str">
        <f>'3 Personel'!B8</f>
        <v>Management</v>
      </c>
      <c r="C33" s="339"/>
      <c r="D33" s="362">
        <f>'3 Personel'!V8</f>
        <v>283000</v>
      </c>
      <c r="E33" s="362">
        <f>'3 Personel'!AC8</f>
        <v>372000</v>
      </c>
      <c r="F33" s="362">
        <f>'3 Personel'!AJ8</f>
        <v>372000</v>
      </c>
      <c r="G33" s="362">
        <f>'3 Personel'!AQ8</f>
        <v>372000</v>
      </c>
      <c r="H33" s="340"/>
      <c r="I33" s="362"/>
      <c r="J33" s="362"/>
      <c r="K33" s="361">
        <f t="shared" si="29"/>
        <v>79000</v>
      </c>
      <c r="L33" s="361">
        <f>'3 Personel'!BI8</f>
        <v>24000</v>
      </c>
      <c r="M33" s="361">
        <f>'3 Personel'!BJ8</f>
        <v>24000</v>
      </c>
      <c r="N33" s="361">
        <f>'3 Personel'!BK8</f>
        <v>31000</v>
      </c>
      <c r="O33" s="361">
        <f t="shared" si="30"/>
        <v>93000</v>
      </c>
      <c r="P33" s="361">
        <f>'3 Personel'!BM8</f>
        <v>31000</v>
      </c>
      <c r="Q33" s="361">
        <f>'3 Personel'!BN8</f>
        <v>31000</v>
      </c>
      <c r="R33" s="361">
        <f>'3 Personel'!BO8</f>
        <v>31000</v>
      </c>
      <c r="S33" s="361">
        <f t="shared" si="5"/>
        <v>93000</v>
      </c>
      <c r="T33" s="361">
        <f>'3 Personel'!BQ8</f>
        <v>31000</v>
      </c>
      <c r="U33" s="361">
        <f>'3 Personel'!BR8</f>
        <v>31000</v>
      </c>
      <c r="V33" s="361">
        <f>'3 Personel'!BS8</f>
        <v>31000</v>
      </c>
      <c r="W33" s="361">
        <f t="shared" si="31"/>
        <v>93000</v>
      </c>
      <c r="X33" s="361">
        <f>'3 Personel'!BU8</f>
        <v>31000</v>
      </c>
      <c r="Y33" s="361">
        <f>'3 Personel'!BV8</f>
        <v>31000</v>
      </c>
      <c r="Z33" s="361">
        <f>'3 Personel'!BW8</f>
        <v>31000</v>
      </c>
      <c r="AA33" s="361">
        <f t="shared" si="7"/>
        <v>93000</v>
      </c>
      <c r="AB33" s="361">
        <f>'3 Personel'!BY8</f>
        <v>31000</v>
      </c>
      <c r="AC33" s="361">
        <f>'3 Personel'!BZ8</f>
        <v>31000</v>
      </c>
      <c r="AD33" s="361">
        <f>'3 Personel'!CA8</f>
        <v>31000</v>
      </c>
      <c r="AE33" s="361">
        <f t="shared" si="32"/>
        <v>93000</v>
      </c>
      <c r="AF33" s="361">
        <f>'3 Personel'!CC8</f>
        <v>31000</v>
      </c>
      <c r="AG33" s="361">
        <f>'3 Personel'!CD8</f>
        <v>31000</v>
      </c>
      <c r="AH33" s="361">
        <f>'3 Personel'!CE8</f>
        <v>31000</v>
      </c>
      <c r="AI33" s="361">
        <f t="shared" si="33"/>
        <v>93000</v>
      </c>
      <c r="AJ33" s="361">
        <f>'3 Personel'!CG8</f>
        <v>31000</v>
      </c>
      <c r="AK33" s="361">
        <f>'3 Personel'!CH8</f>
        <v>31000</v>
      </c>
      <c r="AL33" s="361">
        <f>'3 Personel'!CI8</f>
        <v>31000</v>
      </c>
      <c r="AM33" s="361">
        <f t="shared" si="34"/>
        <v>93000</v>
      </c>
      <c r="AN33" s="361">
        <f>'3 Personel'!CK8</f>
        <v>31000</v>
      </c>
      <c r="AO33" s="361">
        <f>'3 Personel'!CL8</f>
        <v>31000</v>
      </c>
      <c r="AP33" s="361">
        <f>'3 Personel'!CM8</f>
        <v>31000</v>
      </c>
      <c r="AQ33" s="361">
        <f t="shared" si="35"/>
        <v>93000</v>
      </c>
      <c r="AR33" s="361">
        <f>'3 Personel'!CO8</f>
        <v>31000</v>
      </c>
      <c r="AS33" s="361">
        <f>'3 Personel'!CP8</f>
        <v>31000</v>
      </c>
      <c r="AT33" s="361">
        <f>'3 Personel'!CQ8</f>
        <v>31000</v>
      </c>
      <c r="AU33" s="361">
        <f t="shared" si="36"/>
        <v>93000</v>
      </c>
      <c r="AV33" s="361">
        <f>'3 Personel'!CS8</f>
        <v>31000</v>
      </c>
      <c r="AW33" s="361">
        <f>'3 Personel'!CT8</f>
        <v>31000</v>
      </c>
      <c r="AX33" s="361">
        <f>'3 Personel'!CU8</f>
        <v>31000</v>
      </c>
      <c r="AY33" s="361">
        <f t="shared" si="37"/>
        <v>93000</v>
      </c>
      <c r="AZ33" s="361">
        <f>'3 Personel'!CW8</f>
        <v>31000</v>
      </c>
      <c r="BA33" s="361">
        <f>'3 Personel'!CX8</f>
        <v>31000</v>
      </c>
      <c r="BB33" s="361">
        <f>'3 Personel'!CY8</f>
        <v>31000</v>
      </c>
      <c r="BC33" s="361">
        <f t="shared" si="38"/>
        <v>93000</v>
      </c>
      <c r="BD33" s="361">
        <f>'3 Personel'!DA8</f>
        <v>31000</v>
      </c>
      <c r="BE33" s="361">
        <f>'3 Personel'!DB8</f>
        <v>31000</v>
      </c>
      <c r="BF33" s="361">
        <f>'3 Personel'!DC8</f>
        <v>31000</v>
      </c>
      <c r="BG33" s="361">
        <f t="shared" si="39"/>
        <v>93000</v>
      </c>
      <c r="BH33" s="361">
        <f>'3 Personel'!DE8</f>
        <v>31000</v>
      </c>
      <c r="BI33" s="361">
        <f>'3 Personel'!DF8</f>
        <v>31000</v>
      </c>
      <c r="BJ33" s="361">
        <f>'3 Personel'!DG8</f>
        <v>31000</v>
      </c>
    </row>
    <row r="34" spans="1:62" ht="19.95" customHeight="1">
      <c r="B34" s="375" t="str">
        <f>'3 Personel'!B17</f>
        <v>Full-Time Employees</v>
      </c>
      <c r="C34" s="339"/>
      <c r="D34" s="362">
        <f>'3 Personel'!V17</f>
        <v>12000</v>
      </c>
      <c r="E34" s="362">
        <f>'3 Personel'!AC17</f>
        <v>715200</v>
      </c>
      <c r="F34" s="362">
        <f>'3 Personel'!AJ17</f>
        <v>715200</v>
      </c>
      <c r="G34" s="362">
        <f>'3 Personel'!AQ17</f>
        <v>715200</v>
      </c>
      <c r="H34" s="340"/>
      <c r="I34" s="362"/>
      <c r="J34" s="362"/>
      <c r="K34" s="361">
        <f t="shared" si="29"/>
        <v>12000</v>
      </c>
      <c r="L34" s="361">
        <f>'3 Personel'!BI17</f>
        <v>0</v>
      </c>
      <c r="M34" s="361">
        <f>'3 Personel'!BJ17</f>
        <v>0</v>
      </c>
      <c r="N34" s="361">
        <f>'3 Personel'!BK17</f>
        <v>12000</v>
      </c>
      <c r="O34" s="361">
        <f t="shared" si="30"/>
        <v>178800</v>
      </c>
      <c r="P34" s="361">
        <f>'3 Personel'!BM17</f>
        <v>59600</v>
      </c>
      <c r="Q34" s="361">
        <f>'3 Personel'!BN17</f>
        <v>59600</v>
      </c>
      <c r="R34" s="361">
        <f>'3 Personel'!BO17</f>
        <v>59600</v>
      </c>
      <c r="S34" s="361">
        <f t="shared" si="5"/>
        <v>178800</v>
      </c>
      <c r="T34" s="361">
        <f>'3 Personel'!BQ17</f>
        <v>59600</v>
      </c>
      <c r="U34" s="361">
        <f>'3 Personel'!BR17</f>
        <v>59600</v>
      </c>
      <c r="V34" s="361">
        <f>'3 Personel'!BS17</f>
        <v>59600</v>
      </c>
      <c r="W34" s="361">
        <f t="shared" si="31"/>
        <v>178800</v>
      </c>
      <c r="X34" s="361">
        <f>'3 Personel'!BU17</f>
        <v>59600</v>
      </c>
      <c r="Y34" s="361">
        <f>'3 Personel'!BV17</f>
        <v>59600</v>
      </c>
      <c r="Z34" s="361">
        <f>'3 Personel'!BW17</f>
        <v>59600</v>
      </c>
      <c r="AA34" s="361">
        <f t="shared" si="7"/>
        <v>178800</v>
      </c>
      <c r="AB34" s="361">
        <f>'3 Personel'!BY17</f>
        <v>59600</v>
      </c>
      <c r="AC34" s="361">
        <f>'3 Personel'!BZ17</f>
        <v>59600</v>
      </c>
      <c r="AD34" s="361">
        <f>'3 Personel'!CA17</f>
        <v>59600</v>
      </c>
      <c r="AE34" s="361">
        <f t="shared" si="32"/>
        <v>178800</v>
      </c>
      <c r="AF34" s="361">
        <f>'3 Personel'!CC17</f>
        <v>59600</v>
      </c>
      <c r="AG34" s="361">
        <f>'3 Personel'!CD17</f>
        <v>59600</v>
      </c>
      <c r="AH34" s="361">
        <f>'3 Personel'!CE17</f>
        <v>59600</v>
      </c>
      <c r="AI34" s="361">
        <f t="shared" si="33"/>
        <v>178800</v>
      </c>
      <c r="AJ34" s="361">
        <f>'3 Personel'!CG17</f>
        <v>59600</v>
      </c>
      <c r="AK34" s="361">
        <f>'3 Personel'!CH17</f>
        <v>59600</v>
      </c>
      <c r="AL34" s="361">
        <f>'3 Personel'!CI17</f>
        <v>59600</v>
      </c>
      <c r="AM34" s="361">
        <f t="shared" si="34"/>
        <v>178800</v>
      </c>
      <c r="AN34" s="361">
        <f>'3 Personel'!CK17</f>
        <v>59600</v>
      </c>
      <c r="AO34" s="361">
        <f>'3 Personel'!CL17</f>
        <v>59600</v>
      </c>
      <c r="AP34" s="361">
        <f>'3 Personel'!CM17</f>
        <v>59600</v>
      </c>
      <c r="AQ34" s="361">
        <f t="shared" si="35"/>
        <v>178800</v>
      </c>
      <c r="AR34" s="361">
        <f>'3 Personel'!CO17</f>
        <v>59600</v>
      </c>
      <c r="AS34" s="361">
        <f>'3 Personel'!CP17</f>
        <v>59600</v>
      </c>
      <c r="AT34" s="361">
        <f>'3 Personel'!CQ17</f>
        <v>59600</v>
      </c>
      <c r="AU34" s="361">
        <f t="shared" si="36"/>
        <v>178800</v>
      </c>
      <c r="AV34" s="361">
        <f>'3 Personel'!CS17</f>
        <v>59600</v>
      </c>
      <c r="AW34" s="361">
        <f>'3 Personel'!CT17</f>
        <v>59600</v>
      </c>
      <c r="AX34" s="361">
        <f>'3 Personel'!CU17</f>
        <v>59600</v>
      </c>
      <c r="AY34" s="361">
        <f t="shared" si="37"/>
        <v>178800</v>
      </c>
      <c r="AZ34" s="361">
        <f>'3 Personel'!CW17</f>
        <v>59600</v>
      </c>
      <c r="BA34" s="361">
        <f>'3 Personel'!CX17</f>
        <v>59600</v>
      </c>
      <c r="BB34" s="361">
        <f>'3 Personel'!CY17</f>
        <v>59600</v>
      </c>
      <c r="BC34" s="361">
        <f t="shared" si="38"/>
        <v>178800</v>
      </c>
      <c r="BD34" s="361">
        <f>'3 Personel'!DA17</f>
        <v>59600</v>
      </c>
      <c r="BE34" s="361">
        <f>'3 Personel'!DB17</f>
        <v>59600</v>
      </c>
      <c r="BF34" s="361">
        <f>'3 Personel'!DC17</f>
        <v>59600</v>
      </c>
      <c r="BG34" s="361">
        <f t="shared" si="39"/>
        <v>178800</v>
      </c>
      <c r="BH34" s="361">
        <f>'3 Personel'!DE17</f>
        <v>59600</v>
      </c>
      <c r="BI34" s="361">
        <f>'3 Personel'!DF17</f>
        <v>59600</v>
      </c>
      <c r="BJ34" s="361">
        <f>'3 Personel'!DG17</f>
        <v>59600</v>
      </c>
    </row>
    <row r="35" spans="1:62" ht="19.95" customHeight="1">
      <c r="B35" s="375" t="str">
        <f>'3 Personel'!B34</f>
        <v>Working Students / Mini Jobs</v>
      </c>
      <c r="C35" s="339"/>
      <c r="D35" s="362">
        <f>'3 Personel'!V34</f>
        <v>92212.800000000003</v>
      </c>
      <c r="E35" s="362">
        <f>'3 Personel'!AC34</f>
        <v>51264</v>
      </c>
      <c r="F35" s="362">
        <f>'3 Personel'!AJ34</f>
        <v>46080</v>
      </c>
      <c r="G35" s="362">
        <f>'3 Personel'!AQ34</f>
        <v>46080</v>
      </c>
      <c r="H35" s="340"/>
      <c r="I35" s="362"/>
      <c r="J35" s="362"/>
      <c r="K35" s="361">
        <f t="shared" si="29"/>
        <v>16704</v>
      </c>
      <c r="L35" s="361">
        <f>'3 Personel'!BI34</f>
        <v>5568</v>
      </c>
      <c r="M35" s="361">
        <f>'3 Personel'!BJ34</f>
        <v>5568</v>
      </c>
      <c r="N35" s="361">
        <f>'3 Personel'!BK34</f>
        <v>5568</v>
      </c>
      <c r="O35" s="361">
        <f t="shared" si="30"/>
        <v>16704</v>
      </c>
      <c r="P35" s="361">
        <f>'3 Personel'!BM34</f>
        <v>5568</v>
      </c>
      <c r="Q35" s="361">
        <f>'3 Personel'!BN34</f>
        <v>5568</v>
      </c>
      <c r="R35" s="361">
        <f>'3 Personel'!BO34</f>
        <v>5568</v>
      </c>
      <c r="S35" s="361">
        <f t="shared" si="5"/>
        <v>11520</v>
      </c>
      <c r="T35" s="361">
        <f>'3 Personel'!BQ34</f>
        <v>3840</v>
      </c>
      <c r="U35" s="361">
        <f>'3 Personel'!BR34</f>
        <v>3840</v>
      </c>
      <c r="V35" s="361">
        <f>'3 Personel'!BS34</f>
        <v>3840</v>
      </c>
      <c r="W35" s="361">
        <f t="shared" si="31"/>
        <v>11520</v>
      </c>
      <c r="X35" s="361">
        <f>'3 Personel'!BU34</f>
        <v>3840</v>
      </c>
      <c r="Y35" s="361">
        <f>'3 Personel'!BV34</f>
        <v>3840</v>
      </c>
      <c r="Z35" s="361">
        <f>'3 Personel'!BW34</f>
        <v>3840</v>
      </c>
      <c r="AA35" s="361">
        <f t="shared" si="7"/>
        <v>11520</v>
      </c>
      <c r="AB35" s="361">
        <f>'3 Personel'!BY34</f>
        <v>3840</v>
      </c>
      <c r="AC35" s="361">
        <f>'3 Personel'!BZ34</f>
        <v>3840</v>
      </c>
      <c r="AD35" s="361">
        <f>'3 Personel'!CA34</f>
        <v>3840</v>
      </c>
      <c r="AE35" s="361">
        <f t="shared" si="32"/>
        <v>11520</v>
      </c>
      <c r="AF35" s="361">
        <f>'3 Personel'!CC34</f>
        <v>3840</v>
      </c>
      <c r="AG35" s="361">
        <f>'3 Personel'!CD34</f>
        <v>3840</v>
      </c>
      <c r="AH35" s="361">
        <f>'3 Personel'!CE34</f>
        <v>3840</v>
      </c>
      <c r="AI35" s="361">
        <f t="shared" si="33"/>
        <v>11520</v>
      </c>
      <c r="AJ35" s="361">
        <f>'3 Personel'!CG34</f>
        <v>3840</v>
      </c>
      <c r="AK35" s="361">
        <f>'3 Personel'!CH34</f>
        <v>3840</v>
      </c>
      <c r="AL35" s="361">
        <f>'3 Personel'!CI34</f>
        <v>3840</v>
      </c>
      <c r="AM35" s="361">
        <f t="shared" si="34"/>
        <v>11520</v>
      </c>
      <c r="AN35" s="361">
        <f>'3 Personel'!CK34</f>
        <v>3840</v>
      </c>
      <c r="AO35" s="361">
        <f>'3 Personel'!CL34</f>
        <v>3840</v>
      </c>
      <c r="AP35" s="361">
        <f>'3 Personel'!CM34</f>
        <v>3840</v>
      </c>
      <c r="AQ35" s="361">
        <f t="shared" si="35"/>
        <v>11520</v>
      </c>
      <c r="AR35" s="361">
        <f>'3 Personel'!CO34</f>
        <v>3840</v>
      </c>
      <c r="AS35" s="361">
        <f>'3 Personel'!CP34</f>
        <v>3840</v>
      </c>
      <c r="AT35" s="361">
        <f>'3 Personel'!CQ34</f>
        <v>3840</v>
      </c>
      <c r="AU35" s="361">
        <f t="shared" si="36"/>
        <v>11520</v>
      </c>
      <c r="AV35" s="361">
        <f>'3 Personel'!CS34</f>
        <v>3840</v>
      </c>
      <c r="AW35" s="361">
        <f>'3 Personel'!CT34</f>
        <v>3840</v>
      </c>
      <c r="AX35" s="361">
        <f>'3 Personel'!CU34</f>
        <v>3840</v>
      </c>
      <c r="AY35" s="361">
        <f t="shared" si="37"/>
        <v>11520</v>
      </c>
      <c r="AZ35" s="361">
        <f>'3 Personel'!CW34</f>
        <v>3840</v>
      </c>
      <c r="BA35" s="361">
        <f>'3 Personel'!CX34</f>
        <v>3840</v>
      </c>
      <c r="BB35" s="361">
        <f>'3 Personel'!CY34</f>
        <v>3840</v>
      </c>
      <c r="BC35" s="361">
        <f t="shared" si="38"/>
        <v>11520</v>
      </c>
      <c r="BD35" s="361">
        <f>'3 Personel'!DA34</f>
        <v>3840</v>
      </c>
      <c r="BE35" s="361">
        <f>'3 Personel'!DB34</f>
        <v>3840</v>
      </c>
      <c r="BF35" s="361">
        <f>'3 Personel'!DC34</f>
        <v>3840</v>
      </c>
      <c r="BG35" s="361">
        <f t="shared" si="39"/>
        <v>11520</v>
      </c>
      <c r="BH35" s="361">
        <f>'3 Personel'!DE34</f>
        <v>3840</v>
      </c>
      <c r="BI35" s="361">
        <f>'3 Personel'!DF34</f>
        <v>3840</v>
      </c>
      <c r="BJ35" s="361">
        <f>'3 Personel'!DG34</f>
        <v>3840</v>
      </c>
    </row>
    <row r="36" spans="1:62" ht="19.95" customHeight="1" outlineLevel="1">
      <c r="B36" s="376" t="s">
        <v>433</v>
      </c>
      <c r="C36" s="339"/>
      <c r="D36" s="362"/>
      <c r="E36" s="362"/>
      <c r="F36" s="362"/>
      <c r="G36" s="362"/>
      <c r="H36" s="340"/>
      <c r="I36" s="362"/>
      <c r="J36" s="362"/>
      <c r="K36" s="361">
        <f t="shared" si="29"/>
        <v>0</v>
      </c>
      <c r="L36" s="361"/>
      <c r="M36" s="361"/>
      <c r="N36" s="361"/>
      <c r="O36" s="361">
        <f t="shared" si="30"/>
        <v>0</v>
      </c>
      <c r="P36" s="361"/>
      <c r="Q36" s="361"/>
      <c r="R36" s="361"/>
      <c r="S36" s="361">
        <f t="shared" si="5"/>
        <v>0</v>
      </c>
      <c r="T36" s="361"/>
      <c r="U36" s="361"/>
      <c r="V36" s="361"/>
      <c r="W36" s="361">
        <f t="shared" si="31"/>
        <v>0</v>
      </c>
      <c r="X36" s="361"/>
      <c r="Y36" s="361"/>
      <c r="Z36" s="361"/>
      <c r="AA36" s="361">
        <f t="shared" si="7"/>
        <v>0</v>
      </c>
      <c r="AB36" s="361"/>
      <c r="AC36" s="361"/>
      <c r="AD36" s="361"/>
      <c r="AE36" s="361">
        <f t="shared" si="32"/>
        <v>0</v>
      </c>
      <c r="AF36" s="361"/>
      <c r="AG36" s="361"/>
      <c r="AH36" s="361"/>
      <c r="AI36" s="361">
        <f t="shared" si="33"/>
        <v>0</v>
      </c>
      <c r="AJ36" s="361"/>
      <c r="AK36" s="361"/>
      <c r="AL36" s="361"/>
      <c r="AM36" s="361">
        <f t="shared" si="34"/>
        <v>0</v>
      </c>
      <c r="AN36" s="361"/>
      <c r="AO36" s="361"/>
      <c r="AP36" s="361"/>
      <c r="AQ36" s="361">
        <f t="shared" si="35"/>
        <v>0</v>
      </c>
      <c r="AR36" s="361"/>
      <c r="AS36" s="361"/>
      <c r="AT36" s="361"/>
      <c r="AU36" s="361">
        <f t="shared" si="36"/>
        <v>0</v>
      </c>
      <c r="AV36" s="361"/>
      <c r="AW36" s="361"/>
      <c r="AX36" s="361"/>
      <c r="AY36" s="361"/>
      <c r="AZ36" s="361"/>
      <c r="BA36" s="361"/>
      <c r="BB36" s="361"/>
      <c r="BC36" s="361">
        <f t="shared" si="38"/>
        <v>0</v>
      </c>
      <c r="BD36" s="361"/>
      <c r="BE36" s="361"/>
      <c r="BF36" s="361"/>
      <c r="BG36" s="361">
        <f t="shared" si="39"/>
        <v>0</v>
      </c>
      <c r="BH36" s="362"/>
      <c r="BI36" s="362"/>
      <c r="BJ36" s="362"/>
    </row>
    <row r="37" spans="1:62" ht="19.95" customHeight="1" outlineLevel="1">
      <c r="B37" s="377" t="str">
        <f>B11</f>
        <v>P1 Platform (Comility)</v>
      </c>
      <c r="C37" s="339"/>
      <c r="D37" s="362">
        <f>'3 Personel'!X50</f>
        <v>90900</v>
      </c>
      <c r="E37" s="362">
        <f>'3 Personel'!AE50</f>
        <v>230400</v>
      </c>
      <c r="F37" s="362">
        <f>'3 Personel'!AL50</f>
        <v>230400</v>
      </c>
      <c r="G37" s="362">
        <f>'3 Personel'!AM50</f>
        <v>174000</v>
      </c>
      <c r="H37" s="340"/>
      <c r="I37" s="362"/>
      <c r="J37" s="362"/>
      <c r="K37" s="361">
        <f t="shared" si="29"/>
        <v>0</v>
      </c>
      <c r="L37" s="361"/>
      <c r="M37" s="361"/>
      <c r="N37" s="361"/>
      <c r="O37" s="361">
        <f t="shared" si="30"/>
        <v>0</v>
      </c>
      <c r="P37" s="361"/>
      <c r="Q37" s="361"/>
      <c r="R37" s="361"/>
      <c r="S37" s="361">
        <f t="shared" si="5"/>
        <v>0</v>
      </c>
      <c r="T37" s="361"/>
      <c r="U37" s="361"/>
      <c r="V37" s="361"/>
      <c r="W37" s="361">
        <f t="shared" si="31"/>
        <v>0</v>
      </c>
      <c r="X37" s="361"/>
      <c r="Y37" s="361"/>
      <c r="Z37" s="361"/>
      <c r="AA37" s="361">
        <f t="shared" si="7"/>
        <v>0</v>
      </c>
      <c r="AB37" s="361"/>
      <c r="AC37" s="361"/>
      <c r="AD37" s="361"/>
      <c r="AE37" s="361">
        <f t="shared" si="32"/>
        <v>0</v>
      </c>
      <c r="AF37" s="361"/>
      <c r="AG37" s="361"/>
      <c r="AH37" s="361"/>
      <c r="AI37" s="361">
        <f t="shared" si="33"/>
        <v>0</v>
      </c>
      <c r="AJ37" s="361"/>
      <c r="AK37" s="361"/>
      <c r="AL37" s="361"/>
      <c r="AM37" s="361">
        <f t="shared" si="34"/>
        <v>0</v>
      </c>
      <c r="AN37" s="361"/>
      <c r="AO37" s="361"/>
      <c r="AP37" s="361"/>
      <c r="AQ37" s="361">
        <f t="shared" si="35"/>
        <v>0</v>
      </c>
      <c r="AR37" s="361"/>
      <c r="AS37" s="361"/>
      <c r="AT37" s="361"/>
      <c r="AU37" s="361">
        <f t="shared" si="36"/>
        <v>0</v>
      </c>
      <c r="AV37" s="361"/>
      <c r="AW37" s="361"/>
      <c r="AX37" s="361"/>
      <c r="AY37" s="361"/>
      <c r="AZ37" s="361"/>
      <c r="BA37" s="361"/>
      <c r="BB37" s="361"/>
      <c r="BC37" s="361">
        <f t="shared" si="38"/>
        <v>0</v>
      </c>
      <c r="BD37" s="361"/>
      <c r="BE37" s="361"/>
      <c r="BF37" s="361"/>
      <c r="BG37" s="361">
        <f t="shared" si="39"/>
        <v>0</v>
      </c>
      <c r="BH37" s="362"/>
      <c r="BI37" s="362"/>
      <c r="BJ37" s="362"/>
    </row>
    <row r="38" spans="1:62" ht="19.95" customHeight="1" outlineLevel="1">
      <c r="B38" s="377" t="str">
        <f>B12</f>
        <v>P2 Incubator (Defence Elevator)</v>
      </c>
      <c r="C38" s="339"/>
      <c r="D38" s="362">
        <f>'3 Personel'!Y50</f>
        <v>71700</v>
      </c>
      <c r="E38" s="362">
        <f>'3 Personel'!AF50</f>
        <v>174000</v>
      </c>
      <c r="F38" s="362">
        <f>'3 Personel'!AM50</f>
        <v>174000</v>
      </c>
      <c r="G38" s="362">
        <f>'3 Personel'!AN50</f>
        <v>38400</v>
      </c>
      <c r="H38" s="340"/>
      <c r="I38" s="362"/>
      <c r="J38" s="362"/>
      <c r="K38" s="361">
        <f t="shared" si="29"/>
        <v>0</v>
      </c>
      <c r="L38" s="361"/>
      <c r="M38" s="361"/>
      <c r="N38" s="361"/>
      <c r="O38" s="361">
        <f t="shared" si="30"/>
        <v>0</v>
      </c>
      <c r="P38" s="361"/>
      <c r="Q38" s="361"/>
      <c r="R38" s="361"/>
      <c r="S38" s="361">
        <f t="shared" si="5"/>
        <v>0</v>
      </c>
      <c r="T38" s="361"/>
      <c r="U38" s="361"/>
      <c r="V38" s="361"/>
      <c r="W38" s="361">
        <f t="shared" si="31"/>
        <v>0</v>
      </c>
      <c r="X38" s="361"/>
      <c r="Y38" s="361"/>
      <c r="Z38" s="361"/>
      <c r="AA38" s="361">
        <f t="shared" si="7"/>
        <v>0</v>
      </c>
      <c r="AB38" s="361"/>
      <c r="AC38" s="361"/>
      <c r="AD38" s="361"/>
      <c r="AE38" s="361">
        <f t="shared" si="32"/>
        <v>0</v>
      </c>
      <c r="AF38" s="361"/>
      <c r="AG38" s="361"/>
      <c r="AH38" s="361"/>
      <c r="AI38" s="361">
        <f t="shared" si="33"/>
        <v>0</v>
      </c>
      <c r="AJ38" s="361"/>
      <c r="AK38" s="361"/>
      <c r="AL38" s="361"/>
      <c r="AM38" s="361">
        <f t="shared" si="34"/>
        <v>0</v>
      </c>
      <c r="AN38" s="361"/>
      <c r="AO38" s="361"/>
      <c r="AP38" s="361"/>
      <c r="AQ38" s="361">
        <f t="shared" si="35"/>
        <v>0</v>
      </c>
      <c r="AR38" s="361"/>
      <c r="AS38" s="361"/>
      <c r="AT38" s="361"/>
      <c r="AU38" s="361">
        <f t="shared" si="36"/>
        <v>0</v>
      </c>
      <c r="AV38" s="361"/>
      <c r="AW38" s="361"/>
      <c r="AX38" s="361"/>
      <c r="AY38" s="361"/>
      <c r="AZ38" s="361"/>
      <c r="BA38" s="361"/>
      <c r="BB38" s="361"/>
      <c r="BC38" s="361">
        <f t="shared" si="38"/>
        <v>0</v>
      </c>
      <c r="BD38" s="361"/>
      <c r="BE38" s="361"/>
      <c r="BF38" s="361"/>
      <c r="BG38" s="361">
        <f t="shared" si="39"/>
        <v>0</v>
      </c>
      <c r="BH38" s="362"/>
      <c r="BI38" s="362"/>
      <c r="BJ38" s="362"/>
    </row>
    <row r="39" spans="1:62" ht="19.95" customHeight="1" outlineLevel="1">
      <c r="B39" s="377" t="str">
        <f>B13</f>
        <v>P3 Munich Security Breakfast</v>
      </c>
      <c r="C39" s="339"/>
      <c r="D39" s="362">
        <f>'3 Personel'!Z50</f>
        <v>15700</v>
      </c>
      <c r="E39" s="362">
        <f>'3 Personel'!AG50</f>
        <v>38400</v>
      </c>
      <c r="F39" s="362">
        <f>'3 Personel'!AN50</f>
        <v>38400</v>
      </c>
      <c r="G39" s="362">
        <f>'3 Personel'!AO50</f>
        <v>43200</v>
      </c>
      <c r="H39" s="340"/>
      <c r="I39" s="362"/>
      <c r="J39" s="362"/>
      <c r="K39" s="361">
        <f t="shared" si="29"/>
        <v>0</v>
      </c>
      <c r="L39" s="361"/>
      <c r="M39" s="361"/>
      <c r="N39" s="361"/>
      <c r="O39" s="361">
        <f t="shared" si="30"/>
        <v>0</v>
      </c>
      <c r="P39" s="361"/>
      <c r="Q39" s="361"/>
      <c r="R39" s="361"/>
      <c r="S39" s="361">
        <f t="shared" si="5"/>
        <v>0</v>
      </c>
      <c r="T39" s="361"/>
      <c r="U39" s="361"/>
      <c r="V39" s="361"/>
      <c r="W39" s="361">
        <f t="shared" si="31"/>
        <v>0</v>
      </c>
      <c r="X39" s="361"/>
      <c r="Y39" s="361"/>
      <c r="Z39" s="361"/>
      <c r="AA39" s="361">
        <f t="shared" si="7"/>
        <v>0</v>
      </c>
      <c r="AB39" s="361"/>
      <c r="AC39" s="361"/>
      <c r="AD39" s="361"/>
      <c r="AE39" s="361">
        <f t="shared" si="32"/>
        <v>0</v>
      </c>
      <c r="AF39" s="361"/>
      <c r="AG39" s="361"/>
      <c r="AH39" s="361"/>
      <c r="AI39" s="361">
        <f t="shared" si="33"/>
        <v>0</v>
      </c>
      <c r="AJ39" s="361"/>
      <c r="AK39" s="361"/>
      <c r="AL39" s="361"/>
      <c r="AM39" s="361">
        <f t="shared" si="34"/>
        <v>0</v>
      </c>
      <c r="AN39" s="361"/>
      <c r="AO39" s="361"/>
      <c r="AP39" s="361"/>
      <c r="AQ39" s="361">
        <f t="shared" si="35"/>
        <v>0</v>
      </c>
      <c r="AR39" s="361"/>
      <c r="AS39" s="361"/>
      <c r="AT39" s="361"/>
      <c r="AU39" s="361">
        <f t="shared" si="36"/>
        <v>0</v>
      </c>
      <c r="AV39" s="361"/>
      <c r="AW39" s="361"/>
      <c r="AX39" s="361"/>
      <c r="AY39" s="361"/>
      <c r="AZ39" s="361"/>
      <c r="BA39" s="361"/>
      <c r="BB39" s="361"/>
      <c r="BC39" s="361">
        <f t="shared" si="38"/>
        <v>0</v>
      </c>
      <c r="BD39" s="361"/>
      <c r="BE39" s="361"/>
      <c r="BF39" s="361"/>
      <c r="BG39" s="361">
        <f t="shared" si="39"/>
        <v>0</v>
      </c>
      <c r="BH39" s="362"/>
      <c r="BI39" s="362"/>
      <c r="BJ39" s="362"/>
    </row>
    <row r="40" spans="1:62" ht="19.95" customHeight="1" outlineLevel="1">
      <c r="B40" s="377" t="str">
        <f>B14</f>
        <v>P4 Resilience Houses (all)</v>
      </c>
      <c r="C40" s="339"/>
      <c r="D40" s="362">
        <f>'3 Personel'!AA50</f>
        <v>28800</v>
      </c>
      <c r="E40" s="362">
        <f>'3 Personel'!AH50</f>
        <v>43200</v>
      </c>
      <c r="F40" s="362">
        <f>'3 Personel'!AO50</f>
        <v>43200</v>
      </c>
      <c r="G40" s="362">
        <f>'3 Personel'!AP50</f>
        <v>0</v>
      </c>
      <c r="H40" s="340"/>
      <c r="I40" s="362"/>
      <c r="J40" s="362"/>
      <c r="K40" s="361">
        <f t="shared" si="29"/>
        <v>0</v>
      </c>
      <c r="L40" s="361"/>
      <c r="M40" s="361"/>
      <c r="N40" s="361"/>
      <c r="O40" s="361">
        <f t="shared" si="30"/>
        <v>0</v>
      </c>
      <c r="P40" s="361"/>
      <c r="Q40" s="361"/>
      <c r="R40" s="361"/>
      <c r="S40" s="361">
        <f t="shared" si="5"/>
        <v>0</v>
      </c>
      <c r="T40" s="361"/>
      <c r="U40" s="361"/>
      <c r="V40" s="361"/>
      <c r="W40" s="361">
        <f t="shared" si="31"/>
        <v>0</v>
      </c>
      <c r="X40" s="361"/>
      <c r="Y40" s="361"/>
      <c r="Z40" s="361"/>
      <c r="AA40" s="361">
        <f t="shared" si="7"/>
        <v>0</v>
      </c>
      <c r="AB40" s="361"/>
      <c r="AC40" s="361"/>
      <c r="AD40" s="361"/>
      <c r="AE40" s="361">
        <f t="shared" si="32"/>
        <v>0</v>
      </c>
      <c r="AF40" s="361"/>
      <c r="AG40" s="361"/>
      <c r="AH40" s="361"/>
      <c r="AI40" s="361">
        <f t="shared" si="33"/>
        <v>0</v>
      </c>
      <c r="AJ40" s="361"/>
      <c r="AK40" s="361"/>
      <c r="AL40" s="361"/>
      <c r="AM40" s="361">
        <f t="shared" si="34"/>
        <v>0</v>
      </c>
      <c r="AN40" s="361"/>
      <c r="AO40" s="361"/>
      <c r="AP40" s="361"/>
      <c r="AQ40" s="361">
        <f t="shared" si="35"/>
        <v>0</v>
      </c>
      <c r="AR40" s="361"/>
      <c r="AS40" s="361"/>
      <c r="AT40" s="361"/>
      <c r="AU40" s="361">
        <f t="shared" si="36"/>
        <v>0</v>
      </c>
      <c r="AV40" s="361"/>
      <c r="AW40" s="361"/>
      <c r="AX40" s="361"/>
      <c r="AY40" s="361"/>
      <c r="AZ40" s="361"/>
      <c r="BA40" s="361"/>
      <c r="BB40" s="361"/>
      <c r="BC40" s="361">
        <f t="shared" si="38"/>
        <v>0</v>
      </c>
      <c r="BD40" s="361"/>
      <c r="BE40" s="361"/>
      <c r="BF40" s="361"/>
      <c r="BG40" s="361">
        <f t="shared" si="39"/>
        <v>0</v>
      </c>
      <c r="BH40" s="362"/>
      <c r="BI40" s="362"/>
      <c r="BJ40" s="362"/>
    </row>
    <row r="41" spans="1:62" ht="19.95" customHeight="1" outlineLevel="1">
      <c r="B41" s="377" t="str">
        <f>B15</f>
        <v>P5 Indiviidual Packages Sales</v>
      </c>
      <c r="C41" s="339"/>
      <c r="D41" s="362">
        <f>'3 Personel'!AB50</f>
        <v>0</v>
      </c>
      <c r="E41" s="362">
        <f>'3 Personel'!AI50</f>
        <v>0</v>
      </c>
      <c r="F41" s="362">
        <f>'3 Personel'!AQI50</f>
        <v>0</v>
      </c>
      <c r="G41" s="362">
        <f>'3 Personel'!AQJ50</f>
        <v>0</v>
      </c>
      <c r="H41" s="340"/>
      <c r="I41" s="362"/>
      <c r="J41" s="362"/>
      <c r="K41" s="361">
        <f t="shared" si="29"/>
        <v>0</v>
      </c>
      <c r="L41" s="361"/>
      <c r="M41" s="361"/>
      <c r="N41" s="361"/>
      <c r="O41" s="361">
        <f t="shared" si="30"/>
        <v>0</v>
      </c>
      <c r="P41" s="361"/>
      <c r="Q41" s="361"/>
      <c r="R41" s="361"/>
      <c r="S41" s="361">
        <f t="shared" si="5"/>
        <v>0</v>
      </c>
      <c r="T41" s="361"/>
      <c r="U41" s="361"/>
      <c r="V41" s="361"/>
      <c r="W41" s="361">
        <f t="shared" si="31"/>
        <v>0</v>
      </c>
      <c r="X41" s="361"/>
      <c r="Y41" s="361"/>
      <c r="Z41" s="361"/>
      <c r="AA41" s="361">
        <f t="shared" si="7"/>
        <v>0</v>
      </c>
      <c r="AB41" s="361"/>
      <c r="AC41" s="361"/>
      <c r="AD41" s="361"/>
      <c r="AE41" s="361">
        <f t="shared" si="32"/>
        <v>0</v>
      </c>
      <c r="AF41" s="361"/>
      <c r="AG41" s="361"/>
      <c r="AH41" s="361"/>
      <c r="AI41" s="361">
        <f t="shared" si="33"/>
        <v>0</v>
      </c>
      <c r="AJ41" s="361"/>
      <c r="AK41" s="361"/>
      <c r="AL41" s="361"/>
      <c r="AM41" s="361">
        <f t="shared" si="34"/>
        <v>0</v>
      </c>
      <c r="AN41" s="361"/>
      <c r="AO41" s="361"/>
      <c r="AP41" s="361"/>
      <c r="AQ41" s="361">
        <f t="shared" si="35"/>
        <v>0</v>
      </c>
      <c r="AR41" s="361"/>
      <c r="AS41" s="361"/>
      <c r="AT41" s="361"/>
      <c r="AU41" s="361">
        <f t="shared" si="36"/>
        <v>0</v>
      </c>
      <c r="AV41" s="361"/>
      <c r="AW41" s="361"/>
      <c r="AX41" s="361"/>
      <c r="AY41" s="361"/>
      <c r="AZ41" s="361"/>
      <c r="BA41" s="361"/>
      <c r="BB41" s="361"/>
      <c r="BC41" s="361">
        <f t="shared" si="38"/>
        <v>0</v>
      </c>
      <c r="BD41" s="361"/>
      <c r="BE41" s="361"/>
      <c r="BF41" s="361"/>
      <c r="BG41" s="361">
        <f t="shared" si="39"/>
        <v>0</v>
      </c>
      <c r="BH41" s="362"/>
      <c r="BI41" s="362"/>
      <c r="BJ41" s="362"/>
    </row>
    <row r="42" spans="1:62" ht="19.95" customHeight="1">
      <c r="B42" s="363"/>
      <c r="C42" s="339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340"/>
      <c r="Y42" s="340"/>
      <c r="Z42" s="340"/>
      <c r="AA42" s="340"/>
      <c r="AB42" s="340"/>
      <c r="AC42" s="340"/>
      <c r="AD42" s="340"/>
      <c r="AE42" s="340"/>
      <c r="AF42" s="340"/>
      <c r="AG42" s="340"/>
      <c r="AH42" s="340"/>
      <c r="AI42" s="340"/>
      <c r="AJ42" s="340"/>
      <c r="AK42" s="340"/>
      <c r="AL42" s="340"/>
      <c r="AM42" s="340"/>
      <c r="AN42" s="340"/>
      <c r="AO42" s="340"/>
      <c r="AP42" s="340"/>
      <c r="AQ42" s="340"/>
      <c r="AR42" s="340"/>
      <c r="AS42" s="340"/>
      <c r="AT42" s="340"/>
      <c r="AU42" s="340"/>
      <c r="AV42" s="340"/>
      <c r="AW42" s="340"/>
      <c r="AX42" s="340"/>
      <c r="AY42" s="340"/>
      <c r="AZ42" s="340"/>
      <c r="BA42" s="340"/>
      <c r="BB42" s="340"/>
      <c r="BC42" s="340"/>
      <c r="BD42" s="340"/>
      <c r="BE42" s="340"/>
      <c r="BF42" s="340"/>
      <c r="BG42" s="340"/>
      <c r="BH42" s="340"/>
      <c r="BI42" s="340"/>
      <c r="BJ42" s="340"/>
    </row>
    <row r="43" spans="1:62" ht="19.95" customHeight="1">
      <c r="B43" s="378" t="s">
        <v>5</v>
      </c>
      <c r="C43" s="339"/>
      <c r="D43" s="379">
        <f>'3 Invest'!G58</f>
        <v>8226.5421008403355</v>
      </c>
      <c r="E43" s="379">
        <f>'3 Invest'!H58</f>
        <v>49000</v>
      </c>
      <c r="F43" s="379">
        <f>'3 Invest'!I58</f>
        <v>0</v>
      </c>
      <c r="G43" s="379">
        <f>'3 Invest'!J58</f>
        <v>0</v>
      </c>
      <c r="H43" s="340"/>
      <c r="I43" s="358"/>
      <c r="J43" s="359">
        <f>'3 Invest'!U58</f>
        <v>0</v>
      </c>
      <c r="K43" s="379">
        <f>SUM(L43:N43)</f>
        <v>53000</v>
      </c>
      <c r="L43" s="379">
        <f>'3 Invest'!V58</f>
        <v>0</v>
      </c>
      <c r="M43" s="379">
        <f>'3 Invest'!W58</f>
        <v>4000</v>
      </c>
      <c r="N43" s="379">
        <f>'3 Invest'!X58</f>
        <v>49000</v>
      </c>
      <c r="O43" s="379">
        <f>SUM(P43:R43)</f>
        <v>0</v>
      </c>
      <c r="P43" s="379">
        <f>'3 Invest'!Y58</f>
        <v>0</v>
      </c>
      <c r="Q43" s="379">
        <f>'3 Invest'!Z58</f>
        <v>0</v>
      </c>
      <c r="R43" s="379">
        <f>'3 Invest'!AA58</f>
        <v>0</v>
      </c>
      <c r="S43" s="379">
        <f t="shared" si="5"/>
        <v>0</v>
      </c>
      <c r="T43" s="379">
        <f>'3 Invest'!AB58</f>
        <v>0</v>
      </c>
      <c r="U43" s="379">
        <f>'3 Invest'!AC58</f>
        <v>0</v>
      </c>
      <c r="V43" s="379">
        <f>'3 Invest'!AD58</f>
        <v>0</v>
      </c>
      <c r="W43" s="379">
        <f t="shared" ref="W43" si="41">SUM(X43:Z43)</f>
        <v>0</v>
      </c>
      <c r="X43" s="379">
        <f>'3 Invest'!AE58</f>
        <v>0</v>
      </c>
      <c r="Y43" s="379">
        <f>'3 Invest'!AF58</f>
        <v>0</v>
      </c>
      <c r="Z43" s="379">
        <f>'3 Invest'!AG58</f>
        <v>0</v>
      </c>
      <c r="AA43" s="379"/>
      <c r="AB43" s="379">
        <f>'3 Invest'!AH58</f>
        <v>0</v>
      </c>
      <c r="AC43" s="379">
        <f>'3 Invest'!AI58</f>
        <v>0</v>
      </c>
      <c r="AD43" s="379">
        <f>'3 Invest'!AJ58</f>
        <v>0</v>
      </c>
      <c r="AE43" s="379">
        <f t="shared" ref="AE43" si="42">SUM(AF43:AH43)</f>
        <v>0</v>
      </c>
      <c r="AF43" s="379">
        <f>'3 Invest'!AK58</f>
        <v>0</v>
      </c>
      <c r="AG43" s="379">
        <f>'3 Invest'!AL58</f>
        <v>0</v>
      </c>
      <c r="AH43" s="379">
        <f>'3 Invest'!AM58</f>
        <v>0</v>
      </c>
      <c r="AI43" s="379">
        <f t="shared" ref="AI43" si="43">SUM(AJ43:AL43)</f>
        <v>0</v>
      </c>
      <c r="AJ43" s="379">
        <f>'3 Invest'!AN58</f>
        <v>0</v>
      </c>
      <c r="AK43" s="379">
        <f>'3 Invest'!AO58</f>
        <v>0</v>
      </c>
      <c r="AL43" s="379">
        <f>'3 Invest'!AP58</f>
        <v>0</v>
      </c>
      <c r="AM43" s="379">
        <f t="shared" ref="AM43" si="44">SUM(AN43:AP43)</f>
        <v>0</v>
      </c>
      <c r="AN43" s="379">
        <f>'3 Invest'!AQ58</f>
        <v>0</v>
      </c>
      <c r="AO43" s="379">
        <f>'3 Invest'!AR58</f>
        <v>0</v>
      </c>
      <c r="AP43" s="379">
        <f>'3 Invest'!AS58</f>
        <v>0</v>
      </c>
      <c r="AQ43" s="379">
        <f t="shared" ref="AQ43" si="45">SUM(AR43:AT43)</f>
        <v>0</v>
      </c>
      <c r="AR43" s="379">
        <f>'3 Invest'!AT58</f>
        <v>0</v>
      </c>
      <c r="AS43" s="379">
        <f>'3 Invest'!AU58</f>
        <v>0</v>
      </c>
      <c r="AT43" s="379">
        <f>'3 Invest'!AV58</f>
        <v>0</v>
      </c>
      <c r="AU43" s="379">
        <f t="shared" ref="AU43" si="46">SUM(AV43:AX43)</f>
        <v>0</v>
      </c>
      <c r="AV43" s="379">
        <f>'3 Invest'!AW58</f>
        <v>0</v>
      </c>
      <c r="AW43" s="379">
        <f>'3 Invest'!AX58</f>
        <v>0</v>
      </c>
      <c r="AX43" s="379">
        <f>'3 Invest'!AY58</f>
        <v>0</v>
      </c>
      <c r="AY43" s="379">
        <f t="shared" ref="AY43" si="47">SUM(AZ43:BB43)</f>
        <v>0</v>
      </c>
      <c r="AZ43" s="379">
        <f>'3 Invest'!AZ58</f>
        <v>0</v>
      </c>
      <c r="BA43" s="379">
        <f>'3 Invest'!BA58</f>
        <v>0</v>
      </c>
      <c r="BB43" s="379">
        <f>'3 Invest'!BB58</f>
        <v>0</v>
      </c>
      <c r="BC43" s="379">
        <f t="shared" ref="BC43" si="48">SUM(BD43:BF43)</f>
        <v>0</v>
      </c>
      <c r="BD43" s="379">
        <f>'3 Invest'!BC58</f>
        <v>0</v>
      </c>
      <c r="BE43" s="379">
        <f>'3 Invest'!BD58</f>
        <v>0</v>
      </c>
      <c r="BF43" s="379">
        <f>'3 Invest'!BE58</f>
        <v>0</v>
      </c>
      <c r="BG43" s="379">
        <f t="shared" ref="BG43" si="49">SUM(BH43:BJ43)</f>
        <v>0</v>
      </c>
      <c r="BH43" s="380">
        <f>'3 Invest'!BF58</f>
        <v>0</v>
      </c>
      <c r="BI43" s="380">
        <f>'3 Invest'!BG58</f>
        <v>0</v>
      </c>
      <c r="BJ43" s="380">
        <f>'3 Invest'!BH58</f>
        <v>0</v>
      </c>
    </row>
    <row r="44" spans="1:62" ht="19.95" customHeight="1">
      <c r="B44" s="363"/>
      <c r="C44" s="339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  <c r="V44" s="340"/>
      <c r="W44" s="340"/>
      <c r="X44" s="340"/>
      <c r="Y44" s="340"/>
      <c r="Z44" s="340"/>
      <c r="AA44" s="340"/>
      <c r="AB44" s="340"/>
      <c r="AC44" s="340"/>
      <c r="AD44" s="340"/>
      <c r="AE44" s="340"/>
      <c r="AF44" s="340"/>
      <c r="AG44" s="340"/>
      <c r="AH44" s="340"/>
      <c r="AI44" s="340"/>
      <c r="AJ44" s="340"/>
      <c r="AK44" s="340"/>
      <c r="AL44" s="340"/>
      <c r="AM44" s="340"/>
      <c r="AN44" s="340"/>
      <c r="AO44" s="340"/>
      <c r="AP44" s="340"/>
      <c r="AQ44" s="340"/>
      <c r="AR44" s="340"/>
      <c r="AS44" s="340"/>
      <c r="AT44" s="340"/>
      <c r="AU44" s="340"/>
      <c r="AV44" s="340"/>
      <c r="AW44" s="340"/>
      <c r="AX44" s="340"/>
      <c r="AY44" s="340"/>
      <c r="AZ44" s="340"/>
      <c r="BA44" s="340"/>
      <c r="BB44" s="340"/>
      <c r="BC44" s="340"/>
      <c r="BD44" s="340"/>
      <c r="BE44" s="340"/>
      <c r="BF44" s="340"/>
      <c r="BG44" s="340"/>
      <c r="BH44" s="340"/>
      <c r="BI44" s="340"/>
      <c r="BJ44" s="340"/>
    </row>
    <row r="45" spans="1:62" ht="19.95" customHeight="1">
      <c r="B45" s="368" t="s">
        <v>6</v>
      </c>
      <c r="C45" s="339"/>
      <c r="D45" s="369">
        <f>D46+D54+D60+D61+D62</f>
        <v>253100</v>
      </c>
      <c r="E45" s="369">
        <f t="shared" ref="E45:G45" si="50">E46+E54+E60+E61+E62</f>
        <v>7514269</v>
      </c>
      <c r="F45" s="369">
        <f t="shared" si="50"/>
        <v>13953237</v>
      </c>
      <c r="G45" s="369">
        <f t="shared" si="50"/>
        <v>13983737</v>
      </c>
      <c r="H45" s="340"/>
      <c r="I45" s="359">
        <f>SUM(I46:I62)</f>
        <v>0</v>
      </c>
      <c r="J45" s="359">
        <f>SUM(J46:J62)</f>
        <v>0</v>
      </c>
      <c r="K45" s="369">
        <f t="shared" ref="K45:K62" si="51">SUM(L45:N45)</f>
        <v>273100</v>
      </c>
      <c r="L45" s="369">
        <f>L46+L54+L60+L61+L62</f>
        <v>0</v>
      </c>
      <c r="M45" s="369">
        <f>M46+M54+M60+M61+M62</f>
        <v>188000</v>
      </c>
      <c r="N45" s="369">
        <f>N46+N54+N60+N61+N62</f>
        <v>85100</v>
      </c>
      <c r="O45" s="369">
        <f t="shared" ref="O45:O62" si="52">SUM(P45:R45)</f>
        <v>3343567.25</v>
      </c>
      <c r="P45" s="369">
        <f t="shared" ref="P45:R45" si="53">P46+P54+P60+P61+P62</f>
        <v>147855.75</v>
      </c>
      <c r="Q45" s="369">
        <f t="shared" si="53"/>
        <v>332855.75</v>
      </c>
      <c r="R45" s="369">
        <f t="shared" si="53"/>
        <v>2862855.75</v>
      </c>
      <c r="S45" s="369">
        <f t="shared" ref="S45:S62" si="54">SUM(T45:V45)</f>
        <v>503567.25000000006</v>
      </c>
      <c r="T45" s="369">
        <f t="shared" ref="T45:V45" si="55">T46+T54+T60+T61+T62</f>
        <v>169522.41666666669</v>
      </c>
      <c r="U45" s="369">
        <f t="shared" si="55"/>
        <v>144522.41666666669</v>
      </c>
      <c r="V45" s="369">
        <f t="shared" si="55"/>
        <v>189522.41666666669</v>
      </c>
      <c r="W45" s="369">
        <f t="shared" ref="W45:W62" si="56">SUM(X45:Z45)</f>
        <v>3222733.9166666665</v>
      </c>
      <c r="X45" s="369">
        <f t="shared" ref="X45:Z45" si="57">X46+X54+X60+X61+X62</f>
        <v>177855.75</v>
      </c>
      <c r="Y45" s="369">
        <f t="shared" si="57"/>
        <v>152855.75</v>
      </c>
      <c r="Z45" s="369">
        <f t="shared" si="57"/>
        <v>2892022.4166666665</v>
      </c>
      <c r="AA45" s="369">
        <f t="shared" ref="AA45:AA62" si="58">SUM(AB45:AD45)</f>
        <v>564400.58333333337</v>
      </c>
      <c r="AB45" s="369">
        <f t="shared" ref="AB45:AD45" si="59">AB46+AB54+AB60+AB61+AB62</f>
        <v>172022.41666666669</v>
      </c>
      <c r="AC45" s="369">
        <f t="shared" si="59"/>
        <v>232022.41666666669</v>
      </c>
      <c r="AD45" s="369">
        <f t="shared" si="59"/>
        <v>160355.75</v>
      </c>
      <c r="AE45" s="369">
        <f t="shared" ref="AE45:AE62" si="60">SUM(AF45:AH45)</f>
        <v>6371684.25</v>
      </c>
      <c r="AF45" s="369">
        <f t="shared" ref="AF45:AH45" si="61">AF46+AF54+AF60+AF61+AF62</f>
        <v>261894.75</v>
      </c>
      <c r="AG45" s="369">
        <f t="shared" si="61"/>
        <v>437394.75</v>
      </c>
      <c r="AH45" s="369">
        <f t="shared" si="61"/>
        <v>5672394.75</v>
      </c>
      <c r="AI45" s="369">
        <f t="shared" ref="AI45:AI62" si="62">SUM(AJ45:AL45)</f>
        <v>882184.25</v>
      </c>
      <c r="AJ45" s="369">
        <f t="shared" ref="AJ45:AL45" si="63">AJ46+AJ54+AJ60+AJ61+AJ62</f>
        <v>294061.41666666669</v>
      </c>
      <c r="AK45" s="369">
        <f t="shared" si="63"/>
        <v>249061.41666666669</v>
      </c>
      <c r="AL45" s="369">
        <f t="shared" si="63"/>
        <v>339061.41666666669</v>
      </c>
      <c r="AM45" s="369">
        <f t="shared" ref="AM45:AM62" si="64">SUM(AN45:AP45)</f>
        <v>6208850.916666667</v>
      </c>
      <c r="AN45" s="369">
        <f t="shared" ref="AN45:AP45" si="65">AN46+AN54+AN60+AN61+AN62</f>
        <v>267394.75</v>
      </c>
      <c r="AO45" s="369">
        <f t="shared" si="65"/>
        <v>247394.75</v>
      </c>
      <c r="AP45" s="369">
        <f t="shared" si="65"/>
        <v>5694061.416666667</v>
      </c>
      <c r="AQ45" s="369">
        <f t="shared" ref="AQ45:AQ62" si="66">SUM(AR45:AT45)</f>
        <v>850517.58333333337</v>
      </c>
      <c r="AR45" s="369">
        <f t="shared" ref="AR45:AT45" si="67">AR46+AR54+AR60+AR61+AR62</f>
        <v>254061.41666666669</v>
      </c>
      <c r="AS45" s="369">
        <f t="shared" si="67"/>
        <v>349061.41666666669</v>
      </c>
      <c r="AT45" s="369">
        <f t="shared" si="67"/>
        <v>247394.75</v>
      </c>
      <c r="AU45" s="369">
        <f t="shared" ref="AU45:AU62" si="68">SUM(AV45:AX45)</f>
        <v>6392184.25</v>
      </c>
      <c r="AV45" s="369">
        <f t="shared" ref="AV45:AX45" si="69">AV46+AV54+AV60+AV61+AV62</f>
        <v>272394.75</v>
      </c>
      <c r="AW45" s="369">
        <f t="shared" si="69"/>
        <v>437394.75</v>
      </c>
      <c r="AX45" s="369">
        <f t="shared" si="69"/>
        <v>5682394.75</v>
      </c>
      <c r="AY45" s="369">
        <f t="shared" ref="AY45:AY62" si="70">SUM(AZ45:BB45)</f>
        <v>892184.25</v>
      </c>
      <c r="AZ45" s="369">
        <f t="shared" ref="AZ45:BB45" si="71">AZ46+AZ54+AZ60+AZ61+AZ62</f>
        <v>299061.41666666669</v>
      </c>
      <c r="BA45" s="369">
        <f t="shared" si="71"/>
        <v>249061.41666666669</v>
      </c>
      <c r="BB45" s="369">
        <f t="shared" si="71"/>
        <v>344061.41666666669</v>
      </c>
      <c r="BC45" s="369">
        <f t="shared" ref="BC45:BC62" si="72">SUM(BD45:BF45)</f>
        <v>6203850.916666667</v>
      </c>
      <c r="BD45" s="369">
        <f t="shared" ref="BD45:BF45" si="73">BD46+BD54+BD60+BD61+BD62</f>
        <v>267394.75</v>
      </c>
      <c r="BE45" s="369">
        <f t="shared" si="73"/>
        <v>252394.75</v>
      </c>
      <c r="BF45" s="369">
        <f t="shared" si="73"/>
        <v>5684061.416666667</v>
      </c>
      <c r="BG45" s="369">
        <f t="shared" ref="BG45:BG62" si="74">SUM(BH45:BJ45)</f>
        <v>855517.58333333337</v>
      </c>
      <c r="BH45" s="370">
        <f t="shared" ref="BH45:BJ45" si="75">BH46+BH54+BH60+BH61+BH62</f>
        <v>254061.41666666669</v>
      </c>
      <c r="BI45" s="370">
        <f t="shared" si="75"/>
        <v>349061.41666666669</v>
      </c>
      <c r="BJ45" s="370">
        <f t="shared" si="75"/>
        <v>252394.75</v>
      </c>
    </row>
    <row r="46" spans="1:62" s="151" customFormat="1" ht="19.95" customHeight="1">
      <c r="A46" s="328"/>
      <c r="B46" s="381" t="str">
        <f>B11</f>
        <v>P1 Platform (Comility)</v>
      </c>
      <c r="C46" s="372"/>
      <c r="D46" s="373">
        <f>'P1 Comility'!G87</f>
        <v>253100</v>
      </c>
      <c r="E46" s="373">
        <f>'P1 Comility'!H87</f>
        <v>1158400</v>
      </c>
      <c r="F46" s="373">
        <f>'P1 Comility'!I87</f>
        <v>1309100</v>
      </c>
      <c r="G46" s="373">
        <f>'P1 Comility'!J87</f>
        <v>1309600</v>
      </c>
      <c r="H46" s="316"/>
      <c r="I46" s="373"/>
      <c r="J46" s="373">
        <f>'P1 Comility'!L87</f>
        <v>0</v>
      </c>
      <c r="K46" s="374">
        <f t="shared" si="51"/>
        <v>273100</v>
      </c>
      <c r="L46" s="374">
        <f>'P1 Comility'!M87</f>
        <v>0</v>
      </c>
      <c r="M46" s="374">
        <f>'P1 Comility'!N87</f>
        <v>188000</v>
      </c>
      <c r="N46" s="374">
        <f>'P1 Comility'!O87</f>
        <v>85100</v>
      </c>
      <c r="O46" s="361">
        <f t="shared" si="52"/>
        <v>327100</v>
      </c>
      <c r="P46" s="374">
        <f>'P1 Comility'!Q87</f>
        <v>100700</v>
      </c>
      <c r="Q46" s="374">
        <f>'P1 Comility'!R87</f>
        <v>100700</v>
      </c>
      <c r="R46" s="374">
        <f>'P1 Comility'!S87</f>
        <v>125700</v>
      </c>
      <c r="S46" s="361">
        <f t="shared" si="54"/>
        <v>297100</v>
      </c>
      <c r="T46" s="374">
        <f>'P1 Comility'!U87</f>
        <v>100700</v>
      </c>
      <c r="U46" s="374">
        <f>'P1 Comility'!V87</f>
        <v>95700</v>
      </c>
      <c r="V46" s="374">
        <f>'P1 Comility'!W87</f>
        <v>100700</v>
      </c>
      <c r="W46" s="361">
        <f t="shared" si="56"/>
        <v>327100</v>
      </c>
      <c r="X46" s="374">
        <f>'P1 Comility'!Y87</f>
        <v>130700</v>
      </c>
      <c r="Y46" s="374">
        <f>'P1 Comility'!Z87</f>
        <v>100700</v>
      </c>
      <c r="Z46" s="374">
        <f>'P1 Comility'!AA87</f>
        <v>95700</v>
      </c>
      <c r="AA46" s="361">
        <f t="shared" si="58"/>
        <v>327100</v>
      </c>
      <c r="AB46" s="374">
        <f>'P1 Comility'!AC87</f>
        <v>100700</v>
      </c>
      <c r="AC46" s="374">
        <f>'P1 Comility'!AD87</f>
        <v>125700</v>
      </c>
      <c r="AD46" s="374">
        <f>'P1 Comility'!AE87</f>
        <v>100700</v>
      </c>
      <c r="AE46" s="361">
        <f t="shared" si="60"/>
        <v>424400</v>
      </c>
      <c r="AF46" s="374">
        <f>'P1 Comility'!AG87</f>
        <v>132800</v>
      </c>
      <c r="AG46" s="374">
        <f>'P1 Comility'!AH87</f>
        <v>133300</v>
      </c>
      <c r="AH46" s="374">
        <f>'P1 Comility'!AI87</f>
        <v>158300</v>
      </c>
      <c r="AI46" s="361">
        <f t="shared" si="62"/>
        <v>394900</v>
      </c>
      <c r="AJ46" s="374">
        <f>'P1 Comility'!AK87</f>
        <v>133300</v>
      </c>
      <c r="AK46" s="374">
        <f>'P1 Comility'!AL87</f>
        <v>128300</v>
      </c>
      <c r="AL46" s="374">
        <f>'P1 Comility'!AM87</f>
        <v>133300</v>
      </c>
      <c r="AM46" s="361">
        <f t="shared" si="64"/>
        <v>424900</v>
      </c>
      <c r="AN46" s="374">
        <f>'P1 Comility'!AO87</f>
        <v>163300</v>
      </c>
      <c r="AO46" s="374">
        <f>'P1 Comility'!AP87</f>
        <v>133300</v>
      </c>
      <c r="AP46" s="374">
        <f>'P1 Comility'!AQ87</f>
        <v>128300</v>
      </c>
      <c r="AQ46" s="361">
        <f t="shared" si="66"/>
        <v>424900</v>
      </c>
      <c r="AR46" s="374">
        <f>'P1 Comility'!AS87</f>
        <v>133300</v>
      </c>
      <c r="AS46" s="374">
        <f>'P1 Comility'!AT87</f>
        <v>158300</v>
      </c>
      <c r="AT46" s="374">
        <f>'P1 Comility'!AU87</f>
        <v>133300</v>
      </c>
      <c r="AU46" s="361">
        <f t="shared" si="68"/>
        <v>424900</v>
      </c>
      <c r="AV46" s="374">
        <f>'P1 Comility'!AW87</f>
        <v>133300</v>
      </c>
      <c r="AW46" s="374">
        <f>'P1 Comility'!AX87</f>
        <v>133300</v>
      </c>
      <c r="AX46" s="374">
        <f>'P1 Comility'!AY87</f>
        <v>158300</v>
      </c>
      <c r="AY46" s="361">
        <f t="shared" si="70"/>
        <v>394900</v>
      </c>
      <c r="AZ46" s="374">
        <f>'P1 Comility'!BA87</f>
        <v>133300</v>
      </c>
      <c r="BA46" s="374">
        <f>'P1 Comility'!BB87</f>
        <v>128300</v>
      </c>
      <c r="BB46" s="374">
        <f>'P1 Comility'!BC87</f>
        <v>133300</v>
      </c>
      <c r="BC46" s="361">
        <f t="shared" si="72"/>
        <v>424900</v>
      </c>
      <c r="BD46" s="374">
        <f>'P1 Comility'!BE87</f>
        <v>163300</v>
      </c>
      <c r="BE46" s="374">
        <f>'P1 Comility'!BF87</f>
        <v>133300</v>
      </c>
      <c r="BF46" s="374">
        <f>'P1 Comility'!BG87</f>
        <v>128300</v>
      </c>
      <c r="BG46" s="361">
        <f t="shared" si="74"/>
        <v>424900</v>
      </c>
      <c r="BH46" s="374">
        <f>'P1 Comility'!BI87</f>
        <v>133300</v>
      </c>
      <c r="BI46" s="374">
        <f>'P1 Comility'!BJ87</f>
        <v>158300</v>
      </c>
      <c r="BJ46" s="374">
        <f>'P1 Comility'!BK87</f>
        <v>133300</v>
      </c>
    </row>
    <row r="47" spans="1:62" ht="19.95" customHeight="1">
      <c r="B47" s="382" t="str" cm="1">
        <f t="array" ref="B47:E47">'P1 Comility'!B57:E57</f>
        <v>Plattform Cost</v>
      </c>
      <c r="C47" s="339">
        <v>0</v>
      </c>
      <c r="D47" s="362">
        <v>0</v>
      </c>
      <c r="E47" s="362">
        <v>0</v>
      </c>
      <c r="F47" s="362"/>
      <c r="G47" s="362"/>
      <c r="H47" s="340"/>
      <c r="I47" s="362"/>
      <c r="J47" s="362"/>
      <c r="K47" s="361">
        <f t="shared" si="51"/>
        <v>102000</v>
      </c>
      <c r="L47" s="361">
        <f>'P1 Comility'!M57</f>
        <v>0</v>
      </c>
      <c r="M47" s="361">
        <f>'P1 Comility'!N57</f>
        <v>101000</v>
      </c>
      <c r="N47" s="361">
        <f>'P1 Comility'!O57</f>
        <v>1000</v>
      </c>
      <c r="O47" s="361">
        <f t="shared" si="52"/>
        <v>9000</v>
      </c>
      <c r="P47" s="361">
        <f>'P1 Comility'!Q57</f>
        <v>3000</v>
      </c>
      <c r="Q47" s="361">
        <f>'P1 Comility'!R57</f>
        <v>3000</v>
      </c>
      <c r="R47" s="361">
        <f>'P1 Comility'!S57</f>
        <v>3000</v>
      </c>
      <c r="S47" s="361">
        <f t="shared" si="54"/>
        <v>9000</v>
      </c>
      <c r="T47" s="361">
        <f>'P1 Comility'!U57</f>
        <v>3000</v>
      </c>
      <c r="U47" s="361">
        <f>'P1 Comility'!V57</f>
        <v>3000</v>
      </c>
      <c r="V47" s="361">
        <f>'P1 Comility'!W57</f>
        <v>3000</v>
      </c>
      <c r="W47" s="361">
        <f t="shared" si="56"/>
        <v>9000</v>
      </c>
      <c r="X47" s="361">
        <f>'P1 Comility'!Y57</f>
        <v>3000</v>
      </c>
      <c r="Y47" s="361">
        <f>'P1 Comility'!Z57</f>
        <v>3000</v>
      </c>
      <c r="Z47" s="361">
        <f>'P1 Comility'!AA57</f>
        <v>3000</v>
      </c>
      <c r="AA47" s="361">
        <f t="shared" si="58"/>
        <v>9000</v>
      </c>
      <c r="AB47" s="361">
        <f>'P1 Comility'!AC57</f>
        <v>3000</v>
      </c>
      <c r="AC47" s="361">
        <f>'P1 Comility'!AD57</f>
        <v>3000</v>
      </c>
      <c r="AD47" s="361">
        <f>'P1 Comility'!AE57</f>
        <v>3000</v>
      </c>
      <c r="AE47" s="361">
        <f t="shared" si="60"/>
        <v>9000</v>
      </c>
      <c r="AF47" s="361">
        <f>'P1 Comility'!AG57</f>
        <v>3000</v>
      </c>
      <c r="AG47" s="361">
        <f>'P1 Comility'!AH57</f>
        <v>3000</v>
      </c>
      <c r="AH47" s="361">
        <f>'P1 Comility'!AI57</f>
        <v>3000</v>
      </c>
      <c r="AI47" s="361">
        <f t="shared" si="62"/>
        <v>9000</v>
      </c>
      <c r="AJ47" s="361">
        <f>'P1 Comility'!AK57</f>
        <v>3000</v>
      </c>
      <c r="AK47" s="361">
        <f>'P1 Comility'!AL57</f>
        <v>3000</v>
      </c>
      <c r="AL47" s="361">
        <f>'P1 Comility'!AM57</f>
        <v>3000</v>
      </c>
      <c r="AM47" s="361">
        <f t="shared" si="64"/>
        <v>9000</v>
      </c>
      <c r="AN47" s="361">
        <f>'P1 Comility'!AO57</f>
        <v>3000</v>
      </c>
      <c r="AO47" s="361">
        <f>'P1 Comility'!AP57</f>
        <v>3000</v>
      </c>
      <c r="AP47" s="361">
        <f>'P1 Comility'!AQ57</f>
        <v>3000</v>
      </c>
      <c r="AQ47" s="361">
        <f t="shared" si="66"/>
        <v>9000</v>
      </c>
      <c r="AR47" s="361">
        <f>'P1 Comility'!AS57</f>
        <v>3000</v>
      </c>
      <c r="AS47" s="361">
        <f>'P1 Comility'!AT57</f>
        <v>3000</v>
      </c>
      <c r="AT47" s="361">
        <f>'P1 Comility'!AU57</f>
        <v>3000</v>
      </c>
      <c r="AU47" s="361">
        <f t="shared" si="68"/>
        <v>9000</v>
      </c>
      <c r="AV47" s="361">
        <f>'P1 Comility'!AW57</f>
        <v>3000</v>
      </c>
      <c r="AW47" s="361">
        <f>'P1 Comility'!AX57</f>
        <v>3000</v>
      </c>
      <c r="AX47" s="361">
        <f>'P1 Comility'!AY57</f>
        <v>3000</v>
      </c>
      <c r="AY47" s="361">
        <f t="shared" si="70"/>
        <v>9000</v>
      </c>
      <c r="AZ47" s="361">
        <f>'P1 Comility'!BA57</f>
        <v>3000</v>
      </c>
      <c r="BA47" s="361">
        <f>'P1 Comility'!BB57</f>
        <v>3000</v>
      </c>
      <c r="BB47" s="361">
        <f>'P1 Comility'!BC57</f>
        <v>3000</v>
      </c>
      <c r="BC47" s="361">
        <f t="shared" si="72"/>
        <v>9000</v>
      </c>
      <c r="BD47" s="361">
        <f>'P1 Comility'!BE57</f>
        <v>3000</v>
      </c>
      <c r="BE47" s="361">
        <f>'P1 Comility'!BF57</f>
        <v>3000</v>
      </c>
      <c r="BF47" s="361">
        <f>'P1 Comility'!BG57</f>
        <v>3000</v>
      </c>
      <c r="BG47" s="361">
        <f t="shared" si="74"/>
        <v>9000</v>
      </c>
      <c r="BH47" s="361">
        <f>'P1 Comility'!BI57</f>
        <v>3000</v>
      </c>
      <c r="BI47" s="361">
        <f>'P1 Comility'!BJ57</f>
        <v>3000</v>
      </c>
      <c r="BJ47" s="361">
        <f>'P1 Comility'!BK57</f>
        <v>3000</v>
      </c>
    </row>
    <row r="48" spans="1:62" ht="19.95" customHeight="1">
      <c r="B48" s="382" t="str" cm="1">
        <f t="array" ref="B48:E48">'P1 Comility'!B60:E60</f>
        <v>Information Cost</v>
      </c>
      <c r="C48" s="339">
        <v>0</v>
      </c>
      <c r="D48" s="362">
        <v>0</v>
      </c>
      <c r="E48" s="362">
        <v>0</v>
      </c>
      <c r="F48" s="362"/>
      <c r="G48" s="362"/>
      <c r="H48" s="340"/>
      <c r="I48" s="362"/>
      <c r="J48" s="362"/>
      <c r="K48" s="361">
        <f t="shared" si="51"/>
        <v>100000</v>
      </c>
      <c r="L48" s="361">
        <f>'P1 Comility'!M60</f>
        <v>0</v>
      </c>
      <c r="M48" s="361">
        <f>'P1 Comility'!N60</f>
        <v>50000</v>
      </c>
      <c r="N48" s="361">
        <f>'P1 Comility'!O60</f>
        <v>50000</v>
      </c>
      <c r="O48" s="361">
        <f t="shared" si="52"/>
        <v>150000</v>
      </c>
      <c r="P48" s="361">
        <f>'P1 Comility'!Q60</f>
        <v>50000</v>
      </c>
      <c r="Q48" s="361">
        <f>'P1 Comility'!R60</f>
        <v>50000</v>
      </c>
      <c r="R48" s="361">
        <f>'P1 Comility'!S60</f>
        <v>50000</v>
      </c>
      <c r="S48" s="361">
        <f t="shared" si="54"/>
        <v>150000</v>
      </c>
      <c r="T48" s="361">
        <f>'P1 Comility'!U60</f>
        <v>50000</v>
      </c>
      <c r="U48" s="361">
        <f>'P1 Comility'!V60</f>
        <v>50000</v>
      </c>
      <c r="V48" s="361">
        <f>'P1 Comility'!W60</f>
        <v>50000</v>
      </c>
      <c r="W48" s="361">
        <f t="shared" si="56"/>
        <v>150000</v>
      </c>
      <c r="X48" s="361">
        <f>'P1 Comility'!Y60</f>
        <v>50000</v>
      </c>
      <c r="Y48" s="361">
        <f>'P1 Comility'!Z60</f>
        <v>50000</v>
      </c>
      <c r="Z48" s="361">
        <f>'P1 Comility'!AA60</f>
        <v>50000</v>
      </c>
      <c r="AA48" s="361">
        <f t="shared" si="58"/>
        <v>150000</v>
      </c>
      <c r="AB48" s="361">
        <f>'P1 Comility'!AC60</f>
        <v>50000</v>
      </c>
      <c r="AC48" s="361">
        <f>'P1 Comility'!AD60</f>
        <v>50000</v>
      </c>
      <c r="AD48" s="361">
        <f>'P1 Comility'!AE60</f>
        <v>50000</v>
      </c>
      <c r="AE48" s="361">
        <f t="shared" si="60"/>
        <v>150000</v>
      </c>
      <c r="AF48" s="361">
        <f>'P1 Comility'!AG60</f>
        <v>50000</v>
      </c>
      <c r="AG48" s="361">
        <f>'P1 Comility'!AH60</f>
        <v>50000</v>
      </c>
      <c r="AH48" s="361">
        <f>'P1 Comility'!AI60</f>
        <v>50000</v>
      </c>
      <c r="AI48" s="361">
        <f t="shared" si="62"/>
        <v>150000</v>
      </c>
      <c r="AJ48" s="361">
        <f>'P1 Comility'!AK60</f>
        <v>50000</v>
      </c>
      <c r="AK48" s="361">
        <f>'P1 Comility'!AL60</f>
        <v>50000</v>
      </c>
      <c r="AL48" s="361">
        <f>'P1 Comility'!AM60</f>
        <v>50000</v>
      </c>
      <c r="AM48" s="361">
        <f t="shared" si="64"/>
        <v>150000</v>
      </c>
      <c r="AN48" s="361">
        <f>'P1 Comility'!AO60</f>
        <v>50000</v>
      </c>
      <c r="AO48" s="361">
        <f>'P1 Comility'!AP60</f>
        <v>50000</v>
      </c>
      <c r="AP48" s="361">
        <f>'P1 Comility'!AQ60</f>
        <v>50000</v>
      </c>
      <c r="AQ48" s="361">
        <f t="shared" si="66"/>
        <v>150000</v>
      </c>
      <c r="AR48" s="361">
        <f>'P1 Comility'!AS60</f>
        <v>50000</v>
      </c>
      <c r="AS48" s="361">
        <f>'P1 Comility'!AT60</f>
        <v>50000</v>
      </c>
      <c r="AT48" s="361">
        <f>'P1 Comility'!AU60</f>
        <v>50000</v>
      </c>
      <c r="AU48" s="361">
        <f t="shared" si="68"/>
        <v>150000</v>
      </c>
      <c r="AV48" s="361">
        <f>'P1 Comility'!AW60</f>
        <v>50000</v>
      </c>
      <c r="AW48" s="361">
        <f>'P1 Comility'!AX60</f>
        <v>50000</v>
      </c>
      <c r="AX48" s="361">
        <f>'P1 Comility'!AY60</f>
        <v>50000</v>
      </c>
      <c r="AY48" s="361">
        <f t="shared" si="70"/>
        <v>150000</v>
      </c>
      <c r="AZ48" s="361">
        <f>'P1 Comility'!BA60</f>
        <v>50000</v>
      </c>
      <c r="BA48" s="361">
        <f>'P1 Comility'!BB60</f>
        <v>50000</v>
      </c>
      <c r="BB48" s="361">
        <f>'P1 Comility'!BC60</f>
        <v>50000</v>
      </c>
      <c r="BC48" s="361">
        <f t="shared" si="72"/>
        <v>150000</v>
      </c>
      <c r="BD48" s="361">
        <f>'P1 Comility'!BE60</f>
        <v>50000</v>
      </c>
      <c r="BE48" s="361">
        <f>'P1 Comility'!BF60</f>
        <v>50000</v>
      </c>
      <c r="BF48" s="361">
        <f>'P1 Comility'!BG60</f>
        <v>50000</v>
      </c>
      <c r="BG48" s="361">
        <f t="shared" si="74"/>
        <v>150000</v>
      </c>
      <c r="BH48" s="361">
        <f>'P1 Comility'!BI60</f>
        <v>50000</v>
      </c>
      <c r="BI48" s="361">
        <f>'P1 Comility'!BJ60</f>
        <v>50000</v>
      </c>
      <c r="BJ48" s="361">
        <f>'P1 Comility'!BK60</f>
        <v>50000</v>
      </c>
    </row>
    <row r="49" spans="1:93" ht="19.95" customHeight="1">
      <c r="B49" s="382" t="str" cm="1">
        <f t="array" ref="B49:E49">'P1 Comility'!B62:E62</f>
        <v>Networking Cost</v>
      </c>
      <c r="C49" s="339">
        <v>0</v>
      </c>
      <c r="D49" s="362">
        <v>0</v>
      </c>
      <c r="E49" s="362">
        <v>0</v>
      </c>
      <c r="F49" s="362"/>
      <c r="G49" s="362"/>
      <c r="H49" s="340"/>
      <c r="I49" s="362"/>
      <c r="J49" s="362"/>
      <c r="K49" s="361">
        <f t="shared" si="51"/>
        <v>25000</v>
      </c>
      <c r="L49" s="361">
        <f>'P1 Comility'!M62</f>
        <v>0</v>
      </c>
      <c r="M49" s="361">
        <f>'P1 Comility'!N62</f>
        <v>20000</v>
      </c>
      <c r="N49" s="361">
        <f>'P1 Comility'!O62</f>
        <v>5000</v>
      </c>
      <c r="O49" s="361">
        <f t="shared" si="52"/>
        <v>35000</v>
      </c>
      <c r="P49" s="361">
        <f>'P1 Comility'!Q62</f>
        <v>0</v>
      </c>
      <c r="Q49" s="361">
        <f>'P1 Comility'!R62</f>
        <v>5000</v>
      </c>
      <c r="R49" s="361">
        <f>'P1 Comility'!S62</f>
        <v>30000</v>
      </c>
      <c r="S49" s="361">
        <f t="shared" si="54"/>
        <v>10000</v>
      </c>
      <c r="T49" s="361">
        <f>'P1 Comility'!U62</f>
        <v>5000</v>
      </c>
      <c r="U49" s="361">
        <f>'P1 Comility'!V62</f>
        <v>0</v>
      </c>
      <c r="V49" s="361">
        <f>'P1 Comility'!W62</f>
        <v>5000</v>
      </c>
      <c r="W49" s="361">
        <f t="shared" si="56"/>
        <v>35000</v>
      </c>
      <c r="X49" s="361">
        <f>'P1 Comility'!Y62</f>
        <v>30000</v>
      </c>
      <c r="Y49" s="361">
        <f>'P1 Comility'!Z62</f>
        <v>5000</v>
      </c>
      <c r="Z49" s="361">
        <f>'P1 Comility'!AA62</f>
        <v>0</v>
      </c>
      <c r="AA49" s="361">
        <f t="shared" si="58"/>
        <v>40000</v>
      </c>
      <c r="AB49" s="361">
        <f>'P1 Comility'!AC62</f>
        <v>5000</v>
      </c>
      <c r="AC49" s="361">
        <f>'P1 Comility'!AD62</f>
        <v>30000</v>
      </c>
      <c r="AD49" s="361">
        <f>'P1 Comility'!AE62</f>
        <v>5000</v>
      </c>
      <c r="AE49" s="361">
        <f t="shared" si="60"/>
        <v>35000</v>
      </c>
      <c r="AF49" s="361">
        <f>'P1 Comility'!AG62</f>
        <v>0</v>
      </c>
      <c r="AG49" s="361">
        <f>'P1 Comility'!AH62</f>
        <v>5000</v>
      </c>
      <c r="AH49" s="361">
        <f>'P1 Comility'!AI62</f>
        <v>30000</v>
      </c>
      <c r="AI49" s="361">
        <f t="shared" si="62"/>
        <v>10000</v>
      </c>
      <c r="AJ49" s="361">
        <f>'P1 Comility'!AK62</f>
        <v>5000</v>
      </c>
      <c r="AK49" s="361">
        <f>'P1 Comility'!AL62</f>
        <v>0</v>
      </c>
      <c r="AL49" s="361">
        <f>'P1 Comility'!AM62</f>
        <v>5000</v>
      </c>
      <c r="AM49" s="361">
        <f t="shared" si="64"/>
        <v>35000</v>
      </c>
      <c r="AN49" s="361">
        <f>'P1 Comility'!AO62</f>
        <v>30000</v>
      </c>
      <c r="AO49" s="361">
        <f>'P1 Comility'!AP62</f>
        <v>5000</v>
      </c>
      <c r="AP49" s="361">
        <f>'P1 Comility'!AQ62</f>
        <v>0</v>
      </c>
      <c r="AQ49" s="361">
        <f t="shared" si="66"/>
        <v>40000</v>
      </c>
      <c r="AR49" s="361">
        <f>'P1 Comility'!AS62</f>
        <v>5000</v>
      </c>
      <c r="AS49" s="361">
        <f>'P1 Comility'!AT62</f>
        <v>30000</v>
      </c>
      <c r="AT49" s="361">
        <f>'P1 Comility'!AU62</f>
        <v>5000</v>
      </c>
      <c r="AU49" s="361">
        <f t="shared" si="68"/>
        <v>35000</v>
      </c>
      <c r="AV49" s="361">
        <f>'P1 Comility'!AW62</f>
        <v>0</v>
      </c>
      <c r="AW49" s="361">
        <f>'P1 Comility'!AX62</f>
        <v>5000</v>
      </c>
      <c r="AX49" s="361">
        <f>'P1 Comility'!AY62</f>
        <v>30000</v>
      </c>
      <c r="AY49" s="361">
        <f t="shared" si="70"/>
        <v>10000</v>
      </c>
      <c r="AZ49" s="361">
        <f>'P1 Comility'!BA62</f>
        <v>5000</v>
      </c>
      <c r="BA49" s="361">
        <f>'P1 Comility'!BB62</f>
        <v>0</v>
      </c>
      <c r="BB49" s="361">
        <f>'P1 Comility'!BC62</f>
        <v>5000</v>
      </c>
      <c r="BC49" s="361">
        <f t="shared" si="72"/>
        <v>35000</v>
      </c>
      <c r="BD49" s="361">
        <f>'P1 Comility'!BE62</f>
        <v>30000</v>
      </c>
      <c r="BE49" s="361">
        <f>'P1 Comility'!BF62</f>
        <v>5000</v>
      </c>
      <c r="BF49" s="361">
        <f>'P1 Comility'!BG62</f>
        <v>0</v>
      </c>
      <c r="BG49" s="361">
        <f t="shared" si="74"/>
        <v>40000</v>
      </c>
      <c r="BH49" s="361">
        <f>'P1 Comility'!BI62</f>
        <v>5000</v>
      </c>
      <c r="BI49" s="361">
        <f>'P1 Comility'!BJ62</f>
        <v>30000</v>
      </c>
      <c r="BJ49" s="361">
        <f>'P1 Comility'!BK62</f>
        <v>5000</v>
      </c>
    </row>
    <row r="50" spans="1:93" ht="19.95" customHeight="1">
      <c r="B50" s="382" t="str" cm="1">
        <f t="array" ref="B50:E50">'P1 Comility'!B65:E65</f>
        <v>Capacity Building Cost</v>
      </c>
      <c r="C50" s="339">
        <v>0</v>
      </c>
      <c r="D50" s="362">
        <v>0</v>
      </c>
      <c r="E50" s="362">
        <v>0</v>
      </c>
      <c r="F50" s="362"/>
      <c r="G50" s="362"/>
      <c r="H50" s="340"/>
      <c r="I50" s="362"/>
      <c r="J50" s="362"/>
      <c r="K50" s="361">
        <f t="shared" si="51"/>
        <v>14000</v>
      </c>
      <c r="L50" s="361">
        <f>'P1 Comility'!M65</f>
        <v>0</v>
      </c>
      <c r="M50" s="361">
        <f>'P1 Comility'!N65</f>
        <v>7000</v>
      </c>
      <c r="N50" s="361">
        <f>'P1 Comility'!O65</f>
        <v>7000</v>
      </c>
      <c r="O50" s="361">
        <f t="shared" si="52"/>
        <v>21000</v>
      </c>
      <c r="P50" s="361">
        <f>'P1 Comility'!Q65</f>
        <v>7000</v>
      </c>
      <c r="Q50" s="361">
        <f>'P1 Comility'!R65</f>
        <v>7000</v>
      </c>
      <c r="R50" s="361">
        <f>'P1 Comility'!S65</f>
        <v>7000</v>
      </c>
      <c r="S50" s="361">
        <f t="shared" si="54"/>
        <v>21000</v>
      </c>
      <c r="T50" s="361">
        <f>'P1 Comility'!U65</f>
        <v>7000</v>
      </c>
      <c r="U50" s="361">
        <f>'P1 Comility'!V65</f>
        <v>7000</v>
      </c>
      <c r="V50" s="361">
        <f>'P1 Comility'!W65</f>
        <v>7000</v>
      </c>
      <c r="W50" s="361">
        <f t="shared" si="56"/>
        <v>21000</v>
      </c>
      <c r="X50" s="361">
        <f>'P1 Comility'!Y65</f>
        <v>7000</v>
      </c>
      <c r="Y50" s="361">
        <f>'P1 Comility'!Z65</f>
        <v>7000</v>
      </c>
      <c r="Z50" s="361">
        <f>'P1 Comility'!AA65</f>
        <v>7000</v>
      </c>
      <c r="AA50" s="361">
        <f t="shared" si="58"/>
        <v>21000</v>
      </c>
      <c r="AB50" s="361">
        <f>'P1 Comility'!AC65</f>
        <v>7000</v>
      </c>
      <c r="AC50" s="361">
        <f>'P1 Comility'!AD65</f>
        <v>7000</v>
      </c>
      <c r="AD50" s="361">
        <f>'P1 Comility'!AE65</f>
        <v>7000</v>
      </c>
      <c r="AE50" s="361">
        <f t="shared" si="60"/>
        <v>21000</v>
      </c>
      <c r="AF50" s="361">
        <f>'P1 Comility'!AG65</f>
        <v>7000</v>
      </c>
      <c r="AG50" s="361">
        <f>'P1 Comility'!AH65</f>
        <v>7000</v>
      </c>
      <c r="AH50" s="361">
        <f>'P1 Comility'!AI65</f>
        <v>7000</v>
      </c>
      <c r="AI50" s="361">
        <f t="shared" si="62"/>
        <v>21000</v>
      </c>
      <c r="AJ50" s="361">
        <f>'P1 Comility'!AK65</f>
        <v>7000</v>
      </c>
      <c r="AK50" s="361">
        <f>'P1 Comility'!AL65</f>
        <v>7000</v>
      </c>
      <c r="AL50" s="361">
        <f>'P1 Comility'!AM65</f>
        <v>7000</v>
      </c>
      <c r="AM50" s="361">
        <f t="shared" si="64"/>
        <v>21000</v>
      </c>
      <c r="AN50" s="361">
        <f>'P1 Comility'!AO65</f>
        <v>7000</v>
      </c>
      <c r="AO50" s="361">
        <f>'P1 Comility'!AP65</f>
        <v>7000</v>
      </c>
      <c r="AP50" s="361">
        <f>'P1 Comility'!AQ65</f>
        <v>7000</v>
      </c>
      <c r="AQ50" s="361">
        <f t="shared" si="66"/>
        <v>21000</v>
      </c>
      <c r="AR50" s="361">
        <f>'P1 Comility'!AS65</f>
        <v>7000</v>
      </c>
      <c r="AS50" s="361">
        <f>'P1 Comility'!AT65</f>
        <v>7000</v>
      </c>
      <c r="AT50" s="361">
        <f>'P1 Comility'!AU65</f>
        <v>7000</v>
      </c>
      <c r="AU50" s="361">
        <f t="shared" si="68"/>
        <v>21000</v>
      </c>
      <c r="AV50" s="361">
        <f>'P1 Comility'!AW65</f>
        <v>7000</v>
      </c>
      <c r="AW50" s="361">
        <f>'P1 Comility'!AX65</f>
        <v>7000</v>
      </c>
      <c r="AX50" s="361">
        <f>'P1 Comility'!AY65</f>
        <v>7000</v>
      </c>
      <c r="AY50" s="361">
        <f t="shared" si="70"/>
        <v>21000</v>
      </c>
      <c r="AZ50" s="361">
        <f>'P1 Comility'!BA65</f>
        <v>7000</v>
      </c>
      <c r="BA50" s="361">
        <f>'P1 Comility'!BB65</f>
        <v>7000</v>
      </c>
      <c r="BB50" s="361">
        <f>'P1 Comility'!BC65</f>
        <v>7000</v>
      </c>
      <c r="BC50" s="361">
        <f t="shared" si="72"/>
        <v>21000</v>
      </c>
      <c r="BD50" s="361">
        <f>'P1 Comility'!BE65</f>
        <v>7000</v>
      </c>
      <c r="BE50" s="361">
        <f>'P1 Comility'!BF65</f>
        <v>7000</v>
      </c>
      <c r="BF50" s="361">
        <f>'P1 Comility'!BG65</f>
        <v>7000</v>
      </c>
      <c r="BG50" s="361">
        <f t="shared" si="74"/>
        <v>21000</v>
      </c>
      <c r="BH50" s="361">
        <f>'P1 Comility'!BI65</f>
        <v>7000</v>
      </c>
      <c r="BI50" s="361">
        <f>'P1 Comility'!BJ65</f>
        <v>7000</v>
      </c>
      <c r="BJ50" s="361">
        <f>'P1 Comility'!BK65</f>
        <v>7000</v>
      </c>
    </row>
    <row r="51" spans="1:93" ht="19.95" customHeight="1">
      <c r="B51" s="382" t="str" cm="1">
        <f t="array" ref="B51:E51">'P1 Comility'!B68:E68</f>
        <v>People Budget Cost</v>
      </c>
      <c r="C51" s="339">
        <v>0</v>
      </c>
      <c r="D51" s="362">
        <v>0</v>
      </c>
      <c r="E51" s="362">
        <v>0</v>
      </c>
      <c r="F51" s="362"/>
      <c r="G51" s="362"/>
      <c r="H51" s="340"/>
      <c r="I51" s="362"/>
      <c r="J51" s="362"/>
      <c r="K51" s="361">
        <f t="shared" si="51"/>
        <v>20000</v>
      </c>
      <c r="L51" s="361">
        <f>'P1 Comility'!M68</f>
        <v>0</v>
      </c>
      <c r="M51" s="361">
        <f>'P1 Comility'!N68</f>
        <v>10000</v>
      </c>
      <c r="N51" s="361">
        <f>'P1 Comility'!O68</f>
        <v>10000</v>
      </c>
      <c r="O51" s="361">
        <f t="shared" si="52"/>
        <v>30000</v>
      </c>
      <c r="P51" s="361">
        <f>'P1 Comility'!Q68</f>
        <v>10000</v>
      </c>
      <c r="Q51" s="361">
        <f>'P1 Comility'!R68</f>
        <v>10000</v>
      </c>
      <c r="R51" s="361">
        <f>'P1 Comility'!S68</f>
        <v>10000</v>
      </c>
      <c r="S51" s="361">
        <f t="shared" si="54"/>
        <v>30000</v>
      </c>
      <c r="T51" s="361">
        <f>'P1 Comility'!U68</f>
        <v>10000</v>
      </c>
      <c r="U51" s="361">
        <f>'P1 Comility'!V68</f>
        <v>10000</v>
      </c>
      <c r="V51" s="361">
        <f>'P1 Comility'!W68</f>
        <v>10000</v>
      </c>
      <c r="W51" s="361">
        <f t="shared" si="56"/>
        <v>30000</v>
      </c>
      <c r="X51" s="361">
        <f>'P1 Comility'!Y68</f>
        <v>10000</v>
      </c>
      <c r="Y51" s="361">
        <f>'P1 Comility'!Z68</f>
        <v>10000</v>
      </c>
      <c r="Z51" s="361">
        <f>'P1 Comility'!AA68</f>
        <v>10000</v>
      </c>
      <c r="AA51" s="361">
        <f t="shared" si="58"/>
        <v>30000</v>
      </c>
      <c r="AB51" s="361">
        <f>'P1 Comility'!AC68</f>
        <v>10000</v>
      </c>
      <c r="AC51" s="361">
        <f>'P1 Comility'!AD68</f>
        <v>10000</v>
      </c>
      <c r="AD51" s="361">
        <f>'P1 Comility'!AE68</f>
        <v>10000</v>
      </c>
      <c r="AE51" s="361">
        <f t="shared" si="60"/>
        <v>90000</v>
      </c>
      <c r="AF51" s="361">
        <f>'P1 Comility'!AG68</f>
        <v>30000</v>
      </c>
      <c r="AG51" s="361">
        <f>'P1 Comility'!AH68</f>
        <v>30000</v>
      </c>
      <c r="AH51" s="361">
        <f>'P1 Comility'!AI68</f>
        <v>30000</v>
      </c>
      <c r="AI51" s="361">
        <f t="shared" si="62"/>
        <v>90000</v>
      </c>
      <c r="AJ51" s="361">
        <f>'P1 Comility'!AK68</f>
        <v>30000</v>
      </c>
      <c r="AK51" s="361">
        <f>'P1 Comility'!AL68</f>
        <v>30000</v>
      </c>
      <c r="AL51" s="361">
        <f>'P1 Comility'!AM68</f>
        <v>30000</v>
      </c>
      <c r="AM51" s="361">
        <f t="shared" si="64"/>
        <v>90000</v>
      </c>
      <c r="AN51" s="361">
        <f>'P1 Comility'!AO68</f>
        <v>30000</v>
      </c>
      <c r="AO51" s="361">
        <f>'P1 Comility'!AP68</f>
        <v>30000</v>
      </c>
      <c r="AP51" s="361">
        <f>'P1 Comility'!AQ68</f>
        <v>30000</v>
      </c>
      <c r="AQ51" s="361">
        <f t="shared" si="66"/>
        <v>90000</v>
      </c>
      <c r="AR51" s="361">
        <f>'P1 Comility'!AS68</f>
        <v>30000</v>
      </c>
      <c r="AS51" s="361">
        <f>'P1 Comility'!AT68</f>
        <v>30000</v>
      </c>
      <c r="AT51" s="361">
        <f>'P1 Comility'!AU68</f>
        <v>30000</v>
      </c>
      <c r="AU51" s="361">
        <f t="shared" si="68"/>
        <v>90000</v>
      </c>
      <c r="AV51" s="361">
        <f>'P1 Comility'!AW68</f>
        <v>30000</v>
      </c>
      <c r="AW51" s="361">
        <f>'P1 Comility'!AX68</f>
        <v>30000</v>
      </c>
      <c r="AX51" s="361">
        <f>'P1 Comility'!AY68</f>
        <v>30000</v>
      </c>
      <c r="AY51" s="361">
        <f t="shared" si="70"/>
        <v>90000</v>
      </c>
      <c r="AZ51" s="361">
        <f>'P1 Comility'!BA68</f>
        <v>30000</v>
      </c>
      <c r="BA51" s="361">
        <f>'P1 Comility'!BB68</f>
        <v>30000</v>
      </c>
      <c r="BB51" s="361">
        <f>'P1 Comility'!BC68</f>
        <v>30000</v>
      </c>
      <c r="BC51" s="361">
        <f t="shared" si="72"/>
        <v>90000</v>
      </c>
      <c r="BD51" s="361">
        <f>'P1 Comility'!BE68</f>
        <v>30000</v>
      </c>
      <c r="BE51" s="361">
        <f>'P1 Comility'!BF68</f>
        <v>30000</v>
      </c>
      <c r="BF51" s="361">
        <f>'P1 Comility'!BG68</f>
        <v>30000</v>
      </c>
      <c r="BG51" s="361">
        <f t="shared" si="74"/>
        <v>90000</v>
      </c>
      <c r="BH51" s="361">
        <f>'P1 Comility'!BI68</f>
        <v>30000</v>
      </c>
      <c r="BI51" s="361">
        <f>'P1 Comility'!BJ68</f>
        <v>30000</v>
      </c>
      <c r="BJ51" s="361">
        <f>'P1 Comility'!BK68</f>
        <v>30000</v>
      </c>
    </row>
    <row r="52" spans="1:93" ht="19.95" customHeight="1">
      <c r="B52" s="382" t="str" cm="1">
        <f t="array" ref="B52:E52">'P1 Comility'!B70:E70</f>
        <v>Personell Costs</v>
      </c>
      <c r="C52" s="339">
        <v>0</v>
      </c>
      <c r="D52" s="362">
        <v>0</v>
      </c>
      <c r="E52" s="362">
        <v>0</v>
      </c>
      <c r="F52" s="362"/>
      <c r="G52" s="362"/>
      <c r="H52" s="340"/>
      <c r="I52" s="362"/>
      <c r="J52" s="362"/>
      <c r="K52" s="361">
        <f t="shared" si="51"/>
        <v>12000</v>
      </c>
      <c r="L52" s="361">
        <f>'P1 Comility'!M70</f>
        <v>0</v>
      </c>
      <c r="M52" s="361">
        <f>'P1 Comility'!N70</f>
        <v>0</v>
      </c>
      <c r="N52" s="361">
        <f>'P1 Comility'!O70</f>
        <v>12000</v>
      </c>
      <c r="O52" s="361">
        <f t="shared" si="52"/>
        <v>72000</v>
      </c>
      <c r="P52" s="361">
        <f>'P1 Comility'!Q70</f>
        <v>24000</v>
      </c>
      <c r="Q52" s="361">
        <f>'P1 Comility'!R70</f>
        <v>24000</v>
      </c>
      <c r="R52" s="361">
        <f>'P1 Comility'!S70</f>
        <v>24000</v>
      </c>
      <c r="S52" s="361">
        <f t="shared" si="54"/>
        <v>72000</v>
      </c>
      <c r="T52" s="361">
        <f>'P1 Comility'!U70</f>
        <v>24000</v>
      </c>
      <c r="U52" s="361">
        <f>'P1 Comility'!V70</f>
        <v>24000</v>
      </c>
      <c r="V52" s="361">
        <f>'P1 Comility'!W70</f>
        <v>24000</v>
      </c>
      <c r="W52" s="361">
        <f t="shared" si="56"/>
        <v>72000</v>
      </c>
      <c r="X52" s="361">
        <f>'P1 Comility'!Y70</f>
        <v>24000</v>
      </c>
      <c r="Y52" s="361">
        <f>'P1 Comility'!Z70</f>
        <v>24000</v>
      </c>
      <c r="Z52" s="361">
        <f>'P1 Comility'!AA70</f>
        <v>24000</v>
      </c>
      <c r="AA52" s="361">
        <f t="shared" si="58"/>
        <v>72000</v>
      </c>
      <c r="AB52" s="361">
        <f>'P1 Comility'!AC70</f>
        <v>24000</v>
      </c>
      <c r="AC52" s="361">
        <f>'P1 Comility'!AD70</f>
        <v>24000</v>
      </c>
      <c r="AD52" s="361">
        <f>'P1 Comility'!AE70</f>
        <v>24000</v>
      </c>
      <c r="AE52" s="361">
        <f t="shared" si="60"/>
        <v>108000</v>
      </c>
      <c r="AF52" s="361">
        <f>'P1 Comility'!AG70</f>
        <v>36000</v>
      </c>
      <c r="AG52" s="361">
        <f>'P1 Comility'!AH70</f>
        <v>36000</v>
      </c>
      <c r="AH52" s="361">
        <f>'P1 Comility'!AI70</f>
        <v>36000</v>
      </c>
      <c r="AI52" s="361">
        <f t="shared" si="62"/>
        <v>108000</v>
      </c>
      <c r="AJ52" s="361">
        <f>'P1 Comility'!AK70</f>
        <v>36000</v>
      </c>
      <c r="AK52" s="361">
        <f>'P1 Comility'!AL70</f>
        <v>36000</v>
      </c>
      <c r="AL52" s="361">
        <f>'P1 Comility'!AM70</f>
        <v>36000</v>
      </c>
      <c r="AM52" s="361">
        <f t="shared" si="64"/>
        <v>108000</v>
      </c>
      <c r="AN52" s="361">
        <f>'P1 Comility'!AO70</f>
        <v>36000</v>
      </c>
      <c r="AO52" s="361">
        <f>'P1 Comility'!AP70</f>
        <v>36000</v>
      </c>
      <c r="AP52" s="361">
        <f>'P1 Comility'!AQ70</f>
        <v>36000</v>
      </c>
      <c r="AQ52" s="361">
        <f t="shared" si="66"/>
        <v>108000</v>
      </c>
      <c r="AR52" s="361">
        <f>'P1 Comility'!AS70</f>
        <v>36000</v>
      </c>
      <c r="AS52" s="361">
        <f>'P1 Comility'!AT70</f>
        <v>36000</v>
      </c>
      <c r="AT52" s="361">
        <f>'P1 Comility'!AU70</f>
        <v>36000</v>
      </c>
      <c r="AU52" s="361">
        <f t="shared" si="68"/>
        <v>108000</v>
      </c>
      <c r="AV52" s="361">
        <f>'P1 Comility'!AW70</f>
        <v>36000</v>
      </c>
      <c r="AW52" s="361">
        <f>'P1 Comility'!AX70</f>
        <v>36000</v>
      </c>
      <c r="AX52" s="361">
        <f>'P1 Comility'!AY70</f>
        <v>36000</v>
      </c>
      <c r="AY52" s="361">
        <f t="shared" si="70"/>
        <v>108000</v>
      </c>
      <c r="AZ52" s="361">
        <f>'P1 Comility'!BA70</f>
        <v>36000</v>
      </c>
      <c r="BA52" s="361">
        <f>'P1 Comility'!BB70</f>
        <v>36000</v>
      </c>
      <c r="BB52" s="361">
        <f>'P1 Comility'!BC70</f>
        <v>36000</v>
      </c>
      <c r="BC52" s="361">
        <f t="shared" si="72"/>
        <v>108000</v>
      </c>
      <c r="BD52" s="361">
        <f>'P1 Comility'!BE70</f>
        <v>36000</v>
      </c>
      <c r="BE52" s="361">
        <f>'P1 Comility'!BF70</f>
        <v>36000</v>
      </c>
      <c r="BF52" s="361">
        <f>'P1 Comility'!BG70</f>
        <v>36000</v>
      </c>
      <c r="BG52" s="361">
        <f t="shared" si="74"/>
        <v>108000</v>
      </c>
      <c r="BH52" s="361">
        <f>'P1 Comility'!BI70</f>
        <v>36000</v>
      </c>
      <c r="BI52" s="361">
        <f>'P1 Comility'!BJ70</f>
        <v>36000</v>
      </c>
      <c r="BJ52" s="361">
        <f>'P1 Comility'!BK70</f>
        <v>36000</v>
      </c>
    </row>
    <row r="53" spans="1:93" ht="19.95" customHeight="1">
      <c r="B53" s="382" t="str" cm="1">
        <f t="array" ref="B53:E53">'P1 Comility'!B77:E77</f>
        <v>Operating Cost</v>
      </c>
      <c r="C53" s="339">
        <v>0</v>
      </c>
      <c r="D53" s="362">
        <v>0</v>
      </c>
      <c r="E53" s="362">
        <v>0</v>
      </c>
      <c r="F53" s="362"/>
      <c r="G53" s="362"/>
      <c r="H53" s="340"/>
      <c r="I53" s="362"/>
      <c r="J53" s="362"/>
      <c r="K53" s="361">
        <f t="shared" si="51"/>
        <v>100</v>
      </c>
      <c r="L53" s="361">
        <f>'P1 Comility'!M77</f>
        <v>0</v>
      </c>
      <c r="M53" s="361">
        <f>'P1 Comility'!N77</f>
        <v>0</v>
      </c>
      <c r="N53" s="361">
        <f>'P1 Comility'!O77</f>
        <v>100</v>
      </c>
      <c r="O53" s="361">
        <f t="shared" si="52"/>
        <v>10100</v>
      </c>
      <c r="P53" s="361">
        <f>'P1 Comility'!Q77</f>
        <v>6700</v>
      </c>
      <c r="Q53" s="361">
        <f>'P1 Comility'!R77</f>
        <v>1700</v>
      </c>
      <c r="R53" s="361">
        <f>'P1 Comility'!S77</f>
        <v>1700</v>
      </c>
      <c r="S53" s="361">
        <f t="shared" si="54"/>
        <v>5100</v>
      </c>
      <c r="T53" s="361">
        <f>'P1 Comility'!U77</f>
        <v>1700</v>
      </c>
      <c r="U53" s="361">
        <f>'P1 Comility'!V77</f>
        <v>1700</v>
      </c>
      <c r="V53" s="361">
        <f>'P1 Comility'!W77</f>
        <v>1700</v>
      </c>
      <c r="W53" s="361">
        <f t="shared" si="56"/>
        <v>10100</v>
      </c>
      <c r="X53" s="361">
        <f>'P1 Comility'!Y77</f>
        <v>6700</v>
      </c>
      <c r="Y53" s="361">
        <f>'P1 Comility'!Z77</f>
        <v>1700</v>
      </c>
      <c r="Z53" s="361">
        <f>'P1 Comility'!AA77</f>
        <v>1700</v>
      </c>
      <c r="AA53" s="361">
        <f t="shared" si="58"/>
        <v>5100</v>
      </c>
      <c r="AB53" s="361">
        <f>'P1 Comility'!AC77</f>
        <v>1700</v>
      </c>
      <c r="AC53" s="361">
        <f>'P1 Comility'!AD77</f>
        <v>1700</v>
      </c>
      <c r="AD53" s="361">
        <f>'P1 Comility'!AE77</f>
        <v>1700</v>
      </c>
      <c r="AE53" s="361">
        <f t="shared" si="60"/>
        <v>11400</v>
      </c>
      <c r="AF53" s="361">
        <f>'P1 Comility'!AG77</f>
        <v>6800</v>
      </c>
      <c r="AG53" s="361">
        <f>'P1 Comility'!AH77</f>
        <v>2300</v>
      </c>
      <c r="AH53" s="361">
        <f>'P1 Comility'!AI77</f>
        <v>2300</v>
      </c>
      <c r="AI53" s="361">
        <f t="shared" si="62"/>
        <v>6900</v>
      </c>
      <c r="AJ53" s="361">
        <f>'P1 Comility'!AK77</f>
        <v>2300</v>
      </c>
      <c r="AK53" s="361">
        <f>'P1 Comility'!AL77</f>
        <v>2300</v>
      </c>
      <c r="AL53" s="361">
        <f>'P1 Comility'!AM77</f>
        <v>2300</v>
      </c>
      <c r="AM53" s="361">
        <f t="shared" si="64"/>
        <v>11900</v>
      </c>
      <c r="AN53" s="361">
        <f>'P1 Comility'!AO77</f>
        <v>7300</v>
      </c>
      <c r="AO53" s="361">
        <f>'P1 Comility'!AP77</f>
        <v>2300</v>
      </c>
      <c r="AP53" s="361">
        <f>'P1 Comility'!AQ77</f>
        <v>2300</v>
      </c>
      <c r="AQ53" s="361">
        <f t="shared" si="66"/>
        <v>6900</v>
      </c>
      <c r="AR53" s="361">
        <f>'P1 Comility'!AS77</f>
        <v>2300</v>
      </c>
      <c r="AS53" s="361">
        <f>'P1 Comility'!AT77</f>
        <v>2300</v>
      </c>
      <c r="AT53" s="361">
        <f>'P1 Comility'!AU77</f>
        <v>2300</v>
      </c>
      <c r="AU53" s="361">
        <f t="shared" si="68"/>
        <v>11900</v>
      </c>
      <c r="AV53" s="361">
        <f>'P1 Comility'!AW77</f>
        <v>7300</v>
      </c>
      <c r="AW53" s="361">
        <f>'P1 Comility'!AX77</f>
        <v>2300</v>
      </c>
      <c r="AX53" s="361">
        <f>'P1 Comility'!AY77</f>
        <v>2300</v>
      </c>
      <c r="AY53" s="361">
        <f t="shared" si="70"/>
        <v>6900</v>
      </c>
      <c r="AZ53" s="361">
        <f>'P1 Comility'!BA77</f>
        <v>2300</v>
      </c>
      <c r="BA53" s="361">
        <f>'P1 Comility'!BB77</f>
        <v>2300</v>
      </c>
      <c r="BB53" s="361">
        <f>'P1 Comility'!BC77</f>
        <v>2300</v>
      </c>
      <c r="BC53" s="361">
        <f t="shared" si="72"/>
        <v>11900</v>
      </c>
      <c r="BD53" s="361">
        <f>'P1 Comility'!BE77</f>
        <v>7300</v>
      </c>
      <c r="BE53" s="361">
        <f>'P1 Comility'!BF77</f>
        <v>2300</v>
      </c>
      <c r="BF53" s="361">
        <f>'P1 Comility'!BG77</f>
        <v>2300</v>
      </c>
      <c r="BG53" s="361">
        <f t="shared" si="74"/>
        <v>6900</v>
      </c>
      <c r="BH53" s="361">
        <f>'P1 Comility'!BI77</f>
        <v>2300</v>
      </c>
      <c r="BI53" s="361">
        <f>'P1 Comility'!BJ77</f>
        <v>2300</v>
      </c>
      <c r="BJ53" s="361">
        <f>'P1 Comility'!BK77</f>
        <v>2300</v>
      </c>
    </row>
    <row r="54" spans="1:93" s="329" customFormat="1" ht="19.95" customHeight="1">
      <c r="A54" s="328"/>
      <c r="B54" s="383" t="str">
        <f>B12</f>
        <v>P2 Incubator (Defence Elevator)</v>
      </c>
      <c r="C54" s="372"/>
      <c r="D54" s="373">
        <f>'P2 Incubator'!G59</f>
        <v>0</v>
      </c>
      <c r="E54" s="373">
        <f>'P2 Incubator'!H59</f>
        <v>5938000</v>
      </c>
      <c r="F54" s="373">
        <f>'P2 Incubator'!I59</f>
        <v>11771000</v>
      </c>
      <c r="G54" s="373">
        <f>'P2 Incubator'!J59</f>
        <v>11801000</v>
      </c>
      <c r="H54" s="316"/>
      <c r="I54" s="384"/>
      <c r="J54" s="373">
        <f>'P2 Incubator'!T59</f>
        <v>0</v>
      </c>
      <c r="K54" s="373">
        <f t="shared" si="51"/>
        <v>0</v>
      </c>
      <c r="L54" s="373">
        <f>'P2 Incubator'!V59</f>
        <v>0</v>
      </c>
      <c r="M54" s="373">
        <f>'P2 Incubator'!W59</f>
        <v>0</v>
      </c>
      <c r="N54" s="373">
        <f>'P2 Incubator'!X59</f>
        <v>0</v>
      </c>
      <c r="O54" s="373">
        <f t="shared" si="52"/>
        <v>2792000</v>
      </c>
      <c r="P54" s="373">
        <f>'P2 Incubator'!Z59</f>
        <v>39000</v>
      </c>
      <c r="Q54" s="373">
        <f>'P2 Incubator'!AA59</f>
        <v>24000</v>
      </c>
      <c r="R54" s="373">
        <f>'P2 Incubator'!AB59</f>
        <v>2729000</v>
      </c>
      <c r="S54" s="373">
        <f t="shared" si="54"/>
        <v>182000</v>
      </c>
      <c r="T54" s="373">
        <f>'P2 Incubator'!AD59</f>
        <v>60666.666666666672</v>
      </c>
      <c r="U54" s="373">
        <f>'P2 Incubator'!AE59</f>
        <v>40666.666666666672</v>
      </c>
      <c r="V54" s="373">
        <f>'P2 Incubator'!AF59</f>
        <v>80666.666666666672</v>
      </c>
      <c r="W54" s="373">
        <f t="shared" si="56"/>
        <v>2818666.6666666665</v>
      </c>
      <c r="X54" s="373">
        <f>'P2 Incubator'!AH59</f>
        <v>24000</v>
      </c>
      <c r="Y54" s="373">
        <f>'P2 Incubator'!AI59</f>
        <v>29000</v>
      </c>
      <c r="Z54" s="373">
        <f>'P2 Incubator'!AJ59</f>
        <v>2765666.6666666665</v>
      </c>
      <c r="AA54" s="373">
        <f t="shared" si="58"/>
        <v>145333.33333333334</v>
      </c>
      <c r="AB54" s="373">
        <f>'P2 Incubator'!AL59</f>
        <v>40666.666666666672</v>
      </c>
      <c r="AC54" s="373">
        <f>'P2 Incubator'!AM59</f>
        <v>75666.666666666672</v>
      </c>
      <c r="AD54" s="373">
        <f>'P2 Incubator'!AN59</f>
        <v>29000</v>
      </c>
      <c r="AE54" s="373">
        <f t="shared" si="60"/>
        <v>5579000</v>
      </c>
      <c r="AF54" s="373">
        <f>'P2 Incubator'!AP59</f>
        <v>73000</v>
      </c>
      <c r="AG54" s="373">
        <f>'P2 Incubator'!AQ59</f>
        <v>48000</v>
      </c>
      <c r="AH54" s="373">
        <f>'P2 Incubator'!AR59</f>
        <v>5458000</v>
      </c>
      <c r="AI54" s="373">
        <f t="shared" si="62"/>
        <v>319000</v>
      </c>
      <c r="AJ54" s="373">
        <f>'P2 Incubator'!AT59</f>
        <v>104666.66666666667</v>
      </c>
      <c r="AK54" s="373">
        <f>'P2 Incubator'!AU59</f>
        <v>64666.666666666672</v>
      </c>
      <c r="AL54" s="373">
        <f>'P2 Incubator'!AV59</f>
        <v>149666.66666666669</v>
      </c>
      <c r="AM54" s="373">
        <f t="shared" si="64"/>
        <v>5615666.666666667</v>
      </c>
      <c r="AN54" s="373">
        <f>'P2 Incubator'!AX59</f>
        <v>48000</v>
      </c>
      <c r="AO54" s="373">
        <f>'P2 Incubator'!AY59</f>
        <v>58000</v>
      </c>
      <c r="AP54" s="373">
        <f>'P2 Incubator'!AZ59</f>
        <v>5509666.666666667</v>
      </c>
      <c r="AQ54" s="373">
        <f t="shared" si="66"/>
        <v>257333.33333333337</v>
      </c>
      <c r="AR54" s="373">
        <f>'P2 Incubator'!BB59</f>
        <v>64666.666666666672</v>
      </c>
      <c r="AS54" s="373">
        <f>'P2 Incubator'!BC59</f>
        <v>134666.66666666669</v>
      </c>
      <c r="AT54" s="373">
        <f>'P2 Incubator'!BD59</f>
        <v>58000</v>
      </c>
      <c r="AU54" s="373">
        <f t="shared" si="68"/>
        <v>5599000</v>
      </c>
      <c r="AV54" s="373">
        <f>'P2 Incubator'!BF59</f>
        <v>83000</v>
      </c>
      <c r="AW54" s="373">
        <f>'P2 Incubator'!BG59</f>
        <v>48000</v>
      </c>
      <c r="AX54" s="373">
        <f>'P2 Incubator'!BH59</f>
        <v>5468000</v>
      </c>
      <c r="AY54" s="373">
        <f t="shared" si="70"/>
        <v>329000</v>
      </c>
      <c r="AZ54" s="373">
        <f>'P2 Incubator'!BJ59</f>
        <v>109666.66666666667</v>
      </c>
      <c r="BA54" s="373">
        <f>'P2 Incubator'!BK59</f>
        <v>64666.666666666672</v>
      </c>
      <c r="BB54" s="373">
        <f>'P2 Incubator'!BL59</f>
        <v>154666.66666666669</v>
      </c>
      <c r="BC54" s="373">
        <f t="shared" si="72"/>
        <v>5610666.666666667</v>
      </c>
      <c r="BD54" s="373">
        <f>'P2 Incubator'!BN59</f>
        <v>48000</v>
      </c>
      <c r="BE54" s="373">
        <f>'P2 Incubator'!BO59</f>
        <v>63000</v>
      </c>
      <c r="BF54" s="373">
        <f>'P2 Incubator'!BP59</f>
        <v>5499666.666666667</v>
      </c>
      <c r="BG54" s="373">
        <f t="shared" si="74"/>
        <v>262333.33333333337</v>
      </c>
      <c r="BH54" s="374">
        <f>'P2 Incubator'!BR59</f>
        <v>64666.666666666672</v>
      </c>
      <c r="BI54" s="374">
        <f>'P2 Incubator'!BS59</f>
        <v>134666.66666666669</v>
      </c>
      <c r="BJ54" s="374">
        <f>'P2 Incubator'!BT59</f>
        <v>63000</v>
      </c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</row>
    <row r="55" spans="1:93" ht="19.95" customHeight="1">
      <c r="B55" s="376" t="str">
        <f>'P2 Incubator'!B19</f>
        <v>Startup Tickets</v>
      </c>
      <c r="C55" s="339"/>
      <c r="D55" s="362">
        <f>'P2 Incubator'!G19</f>
        <v>0</v>
      </c>
      <c r="E55" s="362">
        <f>'P2 Incubator'!H19</f>
        <v>5400000</v>
      </c>
      <c r="F55" s="362">
        <f>'P2 Incubator'!I19</f>
        <v>10800000</v>
      </c>
      <c r="G55" s="362">
        <f>'P2 Incubator'!J19</f>
        <v>10800000</v>
      </c>
      <c r="H55" s="340"/>
      <c r="I55" s="358"/>
      <c r="J55" s="362"/>
      <c r="K55" s="361">
        <f t="shared" si="51"/>
        <v>0</v>
      </c>
      <c r="L55" s="361">
        <f>'P2 Incubator'!V19</f>
        <v>0</v>
      </c>
      <c r="M55" s="361">
        <f>'P2 Incubator'!W19</f>
        <v>0</v>
      </c>
      <c r="N55" s="361">
        <f>'P2 Incubator'!X19</f>
        <v>0</v>
      </c>
      <c r="O55" s="361">
        <f t="shared" si="52"/>
        <v>2700000</v>
      </c>
      <c r="P55" s="361">
        <f>'P2 Incubator'!Z19</f>
        <v>0</v>
      </c>
      <c r="Q55" s="361">
        <f>'P2 Incubator'!AA19</f>
        <v>0</v>
      </c>
      <c r="R55" s="361">
        <f>'P2 Incubator'!AB19</f>
        <v>2700000</v>
      </c>
      <c r="S55" s="361">
        <f t="shared" si="54"/>
        <v>0</v>
      </c>
      <c r="T55" s="361">
        <f>'P2 Incubator'!AD19</f>
        <v>0</v>
      </c>
      <c r="U55" s="361">
        <f>'P2 Incubator'!AE19</f>
        <v>0</v>
      </c>
      <c r="V55" s="361">
        <f>'P2 Incubator'!AF19</f>
        <v>0</v>
      </c>
      <c r="W55" s="361">
        <f t="shared" si="56"/>
        <v>2700000</v>
      </c>
      <c r="X55" s="361">
        <f>'P2 Incubator'!AH19</f>
        <v>0</v>
      </c>
      <c r="Y55" s="361">
        <f>'P2 Incubator'!AI19</f>
        <v>0</v>
      </c>
      <c r="Z55" s="361">
        <f>'P2 Incubator'!AJ19</f>
        <v>2700000</v>
      </c>
      <c r="AA55" s="361">
        <f t="shared" si="58"/>
        <v>0</v>
      </c>
      <c r="AB55" s="361">
        <f>'P2 Incubator'!AL19</f>
        <v>0</v>
      </c>
      <c r="AC55" s="361">
        <f>'P2 Incubator'!AM19</f>
        <v>0</v>
      </c>
      <c r="AD55" s="361">
        <f>'P2 Incubator'!AN19</f>
        <v>0</v>
      </c>
      <c r="AE55" s="361">
        <f t="shared" si="60"/>
        <v>5400000</v>
      </c>
      <c r="AF55" s="361">
        <f>'P2 Incubator'!AP19</f>
        <v>0</v>
      </c>
      <c r="AG55" s="361">
        <f>'P2 Incubator'!AQ19</f>
        <v>0</v>
      </c>
      <c r="AH55" s="361">
        <f>'P2 Incubator'!AR19</f>
        <v>5400000</v>
      </c>
      <c r="AI55" s="361">
        <f t="shared" si="62"/>
        <v>0</v>
      </c>
      <c r="AJ55" s="361">
        <f>'P2 Incubator'!AT19</f>
        <v>0</v>
      </c>
      <c r="AK55" s="361">
        <f>'P2 Incubator'!AU19</f>
        <v>0</v>
      </c>
      <c r="AL55" s="361">
        <f>'P2 Incubator'!AV19</f>
        <v>0</v>
      </c>
      <c r="AM55" s="361">
        <f t="shared" si="64"/>
        <v>5400000</v>
      </c>
      <c r="AN55" s="361">
        <f>'P2 Incubator'!AX19</f>
        <v>0</v>
      </c>
      <c r="AO55" s="361">
        <f>'P2 Incubator'!AY19</f>
        <v>0</v>
      </c>
      <c r="AP55" s="361">
        <f>'P2 Incubator'!AZ19</f>
        <v>5400000</v>
      </c>
      <c r="AQ55" s="361">
        <f t="shared" si="66"/>
        <v>0</v>
      </c>
      <c r="AR55" s="361">
        <f>'P2 Incubator'!BB19</f>
        <v>0</v>
      </c>
      <c r="AS55" s="361">
        <f>'P2 Incubator'!BC19</f>
        <v>0</v>
      </c>
      <c r="AT55" s="361">
        <f>'P2 Incubator'!BD19</f>
        <v>0</v>
      </c>
      <c r="AU55" s="361">
        <f t="shared" si="68"/>
        <v>5400000</v>
      </c>
      <c r="AV55" s="361">
        <f>'P2 Incubator'!BF19</f>
        <v>0</v>
      </c>
      <c r="AW55" s="361">
        <f>'P2 Incubator'!BG19</f>
        <v>0</v>
      </c>
      <c r="AX55" s="361">
        <f>'P2 Incubator'!BH19</f>
        <v>5400000</v>
      </c>
      <c r="AY55" s="361">
        <f t="shared" si="70"/>
        <v>0</v>
      </c>
      <c r="AZ55" s="361">
        <f>'P2 Incubator'!BJ19</f>
        <v>0</v>
      </c>
      <c r="BA55" s="361">
        <f>'P2 Incubator'!BK19</f>
        <v>0</v>
      </c>
      <c r="BB55" s="361">
        <f>'P2 Incubator'!BL19</f>
        <v>0</v>
      </c>
      <c r="BC55" s="361">
        <f t="shared" si="72"/>
        <v>5400000</v>
      </c>
      <c r="BD55" s="361">
        <f>'P2 Incubator'!BN19</f>
        <v>0</v>
      </c>
      <c r="BE55" s="361">
        <f>'P2 Incubator'!BO19</f>
        <v>0</v>
      </c>
      <c r="BF55" s="361">
        <f>'P2 Incubator'!BP19</f>
        <v>5400000</v>
      </c>
      <c r="BG55" s="361">
        <f t="shared" si="74"/>
        <v>0</v>
      </c>
      <c r="BH55" s="361">
        <f>'P2 Incubator'!BR19</f>
        <v>0</v>
      </c>
      <c r="BI55" s="361">
        <f>'P2 Incubator'!BS19</f>
        <v>0</v>
      </c>
      <c r="BJ55" s="361">
        <f>'P2 Incubator'!BT19</f>
        <v>0</v>
      </c>
    </row>
    <row r="56" spans="1:93" ht="19.95" customHeight="1">
      <c r="B56" s="376" t="str">
        <f>'P2 Incubator'!B33</f>
        <v>Personell Costs</v>
      </c>
      <c r="C56" s="339"/>
      <c r="D56" s="362">
        <f>'P2 Incubator'!G33</f>
        <v>0</v>
      </c>
      <c r="E56" s="362">
        <f>'P2 Incubator'!H33</f>
        <v>288000</v>
      </c>
      <c r="F56" s="362">
        <f>'P2 Incubator'!I33</f>
        <v>576000</v>
      </c>
      <c r="G56" s="362">
        <f>'P2 Incubator'!J33</f>
        <v>576000</v>
      </c>
      <c r="H56" s="340"/>
      <c r="I56" s="358"/>
      <c r="J56" s="362"/>
      <c r="K56" s="361">
        <f t="shared" si="51"/>
        <v>0</v>
      </c>
      <c r="L56" s="361">
        <f>'P2 Incubator'!V33</f>
        <v>0</v>
      </c>
      <c r="M56" s="361">
        <f>'P2 Incubator'!W33</f>
        <v>0</v>
      </c>
      <c r="N56" s="361">
        <f>'P2 Incubator'!X33</f>
        <v>0</v>
      </c>
      <c r="O56" s="361">
        <f t="shared" si="52"/>
        <v>72000</v>
      </c>
      <c r="P56" s="361">
        <f>'P2 Incubator'!Z33</f>
        <v>24000</v>
      </c>
      <c r="Q56" s="361">
        <f>'P2 Incubator'!AA33</f>
        <v>24000</v>
      </c>
      <c r="R56" s="361">
        <f>'P2 Incubator'!AB33</f>
        <v>24000</v>
      </c>
      <c r="S56" s="361">
        <f t="shared" si="54"/>
        <v>72000</v>
      </c>
      <c r="T56" s="361">
        <f>'P2 Incubator'!AD33</f>
        <v>24000</v>
      </c>
      <c r="U56" s="361">
        <f>'P2 Incubator'!AE33</f>
        <v>24000</v>
      </c>
      <c r="V56" s="361">
        <f>'P2 Incubator'!AF33</f>
        <v>24000</v>
      </c>
      <c r="W56" s="361">
        <f t="shared" si="56"/>
        <v>72000</v>
      </c>
      <c r="X56" s="361">
        <f>'P2 Incubator'!AH33</f>
        <v>24000</v>
      </c>
      <c r="Y56" s="361">
        <f>'P2 Incubator'!AI33</f>
        <v>24000</v>
      </c>
      <c r="Z56" s="361">
        <f>'P2 Incubator'!AJ33</f>
        <v>24000</v>
      </c>
      <c r="AA56" s="361">
        <f t="shared" si="58"/>
        <v>72000</v>
      </c>
      <c r="AB56" s="361">
        <f>'P2 Incubator'!AL33</f>
        <v>24000</v>
      </c>
      <c r="AC56" s="361">
        <f>'P2 Incubator'!AM33</f>
        <v>24000</v>
      </c>
      <c r="AD56" s="361">
        <f>'P2 Incubator'!AN33</f>
        <v>24000</v>
      </c>
      <c r="AE56" s="361">
        <f t="shared" si="60"/>
        <v>144000</v>
      </c>
      <c r="AF56" s="361">
        <f>'P2 Incubator'!AP33</f>
        <v>48000</v>
      </c>
      <c r="AG56" s="361">
        <f>'P2 Incubator'!AQ33</f>
        <v>48000</v>
      </c>
      <c r="AH56" s="361">
        <f>'P2 Incubator'!AR33</f>
        <v>48000</v>
      </c>
      <c r="AI56" s="361">
        <f t="shared" si="62"/>
        <v>144000</v>
      </c>
      <c r="AJ56" s="361">
        <f>'P2 Incubator'!AT33</f>
        <v>48000</v>
      </c>
      <c r="AK56" s="361">
        <f>'P2 Incubator'!AU33</f>
        <v>48000</v>
      </c>
      <c r="AL56" s="361">
        <f>'P2 Incubator'!AV33</f>
        <v>48000</v>
      </c>
      <c r="AM56" s="361">
        <f t="shared" si="64"/>
        <v>144000</v>
      </c>
      <c r="AN56" s="361">
        <f>'P2 Incubator'!AX33</f>
        <v>48000</v>
      </c>
      <c r="AO56" s="361">
        <f>'P2 Incubator'!AY33</f>
        <v>48000</v>
      </c>
      <c r="AP56" s="361">
        <f>'P2 Incubator'!AZ33</f>
        <v>48000</v>
      </c>
      <c r="AQ56" s="361">
        <f t="shared" si="66"/>
        <v>144000</v>
      </c>
      <c r="AR56" s="361">
        <f>'P2 Incubator'!BB33</f>
        <v>48000</v>
      </c>
      <c r="AS56" s="361">
        <f>'P2 Incubator'!BC33</f>
        <v>48000</v>
      </c>
      <c r="AT56" s="361">
        <f>'P2 Incubator'!BD33</f>
        <v>48000</v>
      </c>
      <c r="AU56" s="361">
        <f t="shared" si="68"/>
        <v>144000</v>
      </c>
      <c r="AV56" s="361">
        <f>'P2 Incubator'!BF33</f>
        <v>48000</v>
      </c>
      <c r="AW56" s="361">
        <f>'P2 Incubator'!BG33</f>
        <v>48000</v>
      </c>
      <c r="AX56" s="361">
        <f>'P2 Incubator'!BH33</f>
        <v>48000</v>
      </c>
      <c r="AY56" s="361">
        <f t="shared" si="70"/>
        <v>144000</v>
      </c>
      <c r="AZ56" s="361">
        <f>'P2 Incubator'!BJ33</f>
        <v>48000</v>
      </c>
      <c r="BA56" s="361">
        <f>'P2 Incubator'!BK33</f>
        <v>48000</v>
      </c>
      <c r="BB56" s="361">
        <f>'P2 Incubator'!BL33</f>
        <v>48000</v>
      </c>
      <c r="BC56" s="361">
        <f t="shared" si="72"/>
        <v>144000</v>
      </c>
      <c r="BD56" s="361">
        <f>'P2 Incubator'!BN33</f>
        <v>48000</v>
      </c>
      <c r="BE56" s="361">
        <f>'P2 Incubator'!BO33</f>
        <v>48000</v>
      </c>
      <c r="BF56" s="361">
        <f>'P2 Incubator'!BP33</f>
        <v>48000</v>
      </c>
      <c r="BG56" s="361">
        <f t="shared" si="74"/>
        <v>144000</v>
      </c>
      <c r="BH56" s="361">
        <f>'P2 Incubator'!BR33</f>
        <v>48000</v>
      </c>
      <c r="BI56" s="361">
        <f>'P2 Incubator'!BS33</f>
        <v>48000</v>
      </c>
      <c r="BJ56" s="361">
        <f>'P2 Incubator'!BT33</f>
        <v>48000</v>
      </c>
    </row>
    <row r="57" spans="1:93" ht="19.95" customHeight="1">
      <c r="B57" s="376" t="str">
        <f>'P2 Incubator'!B43</f>
        <v>Experts &amp; Mentors Cost</v>
      </c>
      <c r="C57" s="339"/>
      <c r="D57" s="362">
        <f>'P2 Incubator'!G43</f>
        <v>0</v>
      </c>
      <c r="E57" s="362">
        <f>'P2 Incubator'!H43</f>
        <v>100000.00000000001</v>
      </c>
      <c r="F57" s="362">
        <f>'P2 Incubator'!I43</f>
        <v>100000.00000000001</v>
      </c>
      <c r="G57" s="362">
        <f>'P2 Incubator'!J43</f>
        <v>100000.00000000001</v>
      </c>
      <c r="H57" s="340"/>
      <c r="I57" s="358"/>
      <c r="J57" s="362"/>
      <c r="K57" s="361">
        <f t="shared" si="51"/>
        <v>0</v>
      </c>
      <c r="L57" s="361">
        <f>'P2 Incubator'!V43</f>
        <v>0</v>
      </c>
      <c r="M57" s="361">
        <f>'P2 Incubator'!W43</f>
        <v>0</v>
      </c>
      <c r="N57" s="361">
        <f>'P2 Incubator'!X43</f>
        <v>0</v>
      </c>
      <c r="O57" s="361">
        <f t="shared" si="52"/>
        <v>0</v>
      </c>
      <c r="P57" s="361">
        <f>'P2 Incubator'!Z43</f>
        <v>0</v>
      </c>
      <c r="Q57" s="361">
        <f>'P2 Incubator'!AA43</f>
        <v>0</v>
      </c>
      <c r="R57" s="361">
        <f>'P2 Incubator'!AB43</f>
        <v>0</v>
      </c>
      <c r="S57" s="361">
        <f t="shared" si="54"/>
        <v>50000</v>
      </c>
      <c r="T57" s="361">
        <f>'P2 Incubator'!AD43</f>
        <v>16666.666666666668</v>
      </c>
      <c r="U57" s="361">
        <f>'P2 Incubator'!AE43</f>
        <v>16666.666666666668</v>
      </c>
      <c r="V57" s="361">
        <f>'P2 Incubator'!AF43</f>
        <v>16666.666666666668</v>
      </c>
      <c r="W57" s="361">
        <f t="shared" si="56"/>
        <v>16666.666666666668</v>
      </c>
      <c r="X57" s="361">
        <f>'P2 Incubator'!AH43</f>
        <v>0</v>
      </c>
      <c r="Y57" s="361">
        <f>'P2 Incubator'!AI43</f>
        <v>0</v>
      </c>
      <c r="Z57" s="361">
        <f>'P2 Incubator'!AJ43</f>
        <v>16666.666666666668</v>
      </c>
      <c r="AA57" s="361">
        <f t="shared" si="58"/>
        <v>33333.333333333336</v>
      </c>
      <c r="AB57" s="361">
        <f>'P2 Incubator'!AL43</f>
        <v>16666.666666666668</v>
      </c>
      <c r="AC57" s="361">
        <f>'P2 Incubator'!AM43</f>
        <v>16666.666666666668</v>
      </c>
      <c r="AD57" s="361">
        <f>'P2 Incubator'!AN43</f>
        <v>0</v>
      </c>
      <c r="AE57" s="361">
        <f t="shared" si="60"/>
        <v>0</v>
      </c>
      <c r="AF57" s="361">
        <f>'P2 Incubator'!AP43</f>
        <v>0</v>
      </c>
      <c r="AG57" s="361">
        <f>'P2 Incubator'!AQ43</f>
        <v>0</v>
      </c>
      <c r="AH57" s="361">
        <f>'P2 Incubator'!AR43</f>
        <v>0</v>
      </c>
      <c r="AI57" s="361">
        <f t="shared" si="62"/>
        <v>50000</v>
      </c>
      <c r="AJ57" s="361">
        <f>'P2 Incubator'!AT43</f>
        <v>16666.666666666668</v>
      </c>
      <c r="AK57" s="361">
        <f>'P2 Incubator'!AU43</f>
        <v>16666.666666666668</v>
      </c>
      <c r="AL57" s="361">
        <f>'P2 Incubator'!AV43</f>
        <v>16666.666666666668</v>
      </c>
      <c r="AM57" s="361">
        <f t="shared" si="64"/>
        <v>16666.666666666668</v>
      </c>
      <c r="AN57" s="361">
        <f>'P2 Incubator'!AX43</f>
        <v>0</v>
      </c>
      <c r="AO57" s="361">
        <f>'P2 Incubator'!AY43</f>
        <v>0</v>
      </c>
      <c r="AP57" s="361">
        <f>'P2 Incubator'!AZ43</f>
        <v>16666.666666666668</v>
      </c>
      <c r="AQ57" s="361">
        <f t="shared" si="66"/>
        <v>33333.333333333336</v>
      </c>
      <c r="AR57" s="361">
        <f>'P2 Incubator'!BB43</f>
        <v>16666.666666666668</v>
      </c>
      <c r="AS57" s="361">
        <f>'P2 Incubator'!BC43</f>
        <v>16666.666666666668</v>
      </c>
      <c r="AT57" s="361">
        <f>'P2 Incubator'!BD43</f>
        <v>0</v>
      </c>
      <c r="AU57" s="361">
        <f t="shared" si="68"/>
        <v>0</v>
      </c>
      <c r="AV57" s="361">
        <f>'P2 Incubator'!BF43</f>
        <v>0</v>
      </c>
      <c r="AW57" s="361">
        <f>'P2 Incubator'!BG43</f>
        <v>0</v>
      </c>
      <c r="AX57" s="361">
        <f>'P2 Incubator'!BH43</f>
        <v>0</v>
      </c>
      <c r="AY57" s="361">
        <f t="shared" si="70"/>
        <v>50000</v>
      </c>
      <c r="AZ57" s="361">
        <f>'P2 Incubator'!BJ43</f>
        <v>16666.666666666668</v>
      </c>
      <c r="BA57" s="361">
        <f>'P2 Incubator'!BK43</f>
        <v>16666.666666666668</v>
      </c>
      <c r="BB57" s="361">
        <f>'P2 Incubator'!BL43</f>
        <v>16666.666666666668</v>
      </c>
      <c r="BC57" s="361">
        <f t="shared" si="72"/>
        <v>16666.666666666668</v>
      </c>
      <c r="BD57" s="361">
        <f>'P2 Incubator'!BN43</f>
        <v>0</v>
      </c>
      <c r="BE57" s="361">
        <f>'P2 Incubator'!BO43</f>
        <v>0</v>
      </c>
      <c r="BF57" s="361">
        <f>'P2 Incubator'!BP43</f>
        <v>16666.666666666668</v>
      </c>
      <c r="BG57" s="361">
        <f t="shared" si="74"/>
        <v>33333.333333333336</v>
      </c>
      <c r="BH57" s="361">
        <f>'P2 Incubator'!BR43</f>
        <v>16666.666666666668</v>
      </c>
      <c r="BI57" s="361">
        <f>'P2 Incubator'!BS43</f>
        <v>16666.666666666668</v>
      </c>
      <c r="BJ57" s="361">
        <f>'P2 Incubator'!BT43</f>
        <v>0</v>
      </c>
    </row>
    <row r="58" spans="1:93" ht="19.95" customHeight="1">
      <c r="B58" s="376" t="str">
        <f>'P2 Incubator'!B46</f>
        <v>Event Cost</v>
      </c>
      <c r="C58" s="339"/>
      <c r="D58" s="362">
        <f>'P2 Incubator'!G46</f>
        <v>0</v>
      </c>
      <c r="E58" s="362">
        <f>'P2 Incubator'!H46</f>
        <v>100000</v>
      </c>
      <c r="F58" s="362">
        <f>'P2 Incubator'!I46</f>
        <v>200000</v>
      </c>
      <c r="G58" s="362">
        <f>'P2 Incubator'!J46</f>
        <v>200000</v>
      </c>
      <c r="H58" s="340"/>
      <c r="I58" s="358"/>
      <c r="J58" s="362"/>
      <c r="K58" s="361">
        <f t="shared" si="51"/>
        <v>0</v>
      </c>
      <c r="L58" s="361">
        <f>'P2 Incubator'!V46</f>
        <v>0</v>
      </c>
      <c r="M58" s="361">
        <f>'P2 Incubator'!W46</f>
        <v>0</v>
      </c>
      <c r="N58" s="361">
        <f>'P2 Incubator'!X46</f>
        <v>0</v>
      </c>
      <c r="O58" s="361">
        <f t="shared" si="52"/>
        <v>0</v>
      </c>
      <c r="P58" s="361">
        <f>'P2 Incubator'!Z46</f>
        <v>0</v>
      </c>
      <c r="Q58" s="361">
        <f>'P2 Incubator'!AA46</f>
        <v>0</v>
      </c>
      <c r="R58" s="361">
        <f>'P2 Incubator'!AB46</f>
        <v>0</v>
      </c>
      <c r="S58" s="361">
        <f t="shared" si="54"/>
        <v>50000</v>
      </c>
      <c r="T58" s="361">
        <f>'P2 Incubator'!AD46</f>
        <v>15000</v>
      </c>
      <c r="U58" s="361">
        <f>'P2 Incubator'!AE46</f>
        <v>0</v>
      </c>
      <c r="V58" s="361">
        <f>'P2 Incubator'!AF46</f>
        <v>35000</v>
      </c>
      <c r="W58" s="361">
        <f t="shared" si="56"/>
        <v>15000</v>
      </c>
      <c r="X58" s="361">
        <f>'P2 Incubator'!AH46</f>
        <v>0</v>
      </c>
      <c r="Y58" s="361">
        <f>'P2 Incubator'!AI46</f>
        <v>0</v>
      </c>
      <c r="Z58" s="361">
        <f>'P2 Incubator'!AJ46</f>
        <v>15000</v>
      </c>
      <c r="AA58" s="361">
        <f t="shared" si="58"/>
        <v>35000</v>
      </c>
      <c r="AB58" s="361">
        <f>'P2 Incubator'!AL46</f>
        <v>0</v>
      </c>
      <c r="AC58" s="361">
        <f>'P2 Incubator'!AM46</f>
        <v>35000</v>
      </c>
      <c r="AD58" s="361">
        <f>'P2 Incubator'!AN46</f>
        <v>0</v>
      </c>
      <c r="AE58" s="361">
        <f t="shared" si="60"/>
        <v>0</v>
      </c>
      <c r="AF58" s="361">
        <f>'P2 Incubator'!AP46</f>
        <v>0</v>
      </c>
      <c r="AG58" s="361">
        <f>'P2 Incubator'!AQ46</f>
        <v>0</v>
      </c>
      <c r="AH58" s="361">
        <f>'P2 Incubator'!AR46</f>
        <v>0</v>
      </c>
      <c r="AI58" s="361">
        <f t="shared" si="62"/>
        <v>100000</v>
      </c>
      <c r="AJ58" s="361">
        <f>'P2 Incubator'!AT46</f>
        <v>30000</v>
      </c>
      <c r="AK58" s="361">
        <f>'P2 Incubator'!AU46</f>
        <v>0</v>
      </c>
      <c r="AL58" s="361">
        <f>'P2 Incubator'!AV46</f>
        <v>70000</v>
      </c>
      <c r="AM58" s="361">
        <f t="shared" si="64"/>
        <v>30000</v>
      </c>
      <c r="AN58" s="361">
        <f>'P2 Incubator'!AX46</f>
        <v>0</v>
      </c>
      <c r="AO58" s="361">
        <f>'P2 Incubator'!AY46</f>
        <v>0</v>
      </c>
      <c r="AP58" s="361">
        <f>'P2 Incubator'!AZ46</f>
        <v>30000</v>
      </c>
      <c r="AQ58" s="361">
        <f t="shared" si="66"/>
        <v>70000</v>
      </c>
      <c r="AR58" s="361">
        <f>'P2 Incubator'!BB46</f>
        <v>0</v>
      </c>
      <c r="AS58" s="361">
        <f>'P2 Incubator'!BC46</f>
        <v>70000</v>
      </c>
      <c r="AT58" s="361">
        <f>'P2 Incubator'!BD46</f>
        <v>0</v>
      </c>
      <c r="AU58" s="361">
        <f t="shared" si="68"/>
        <v>0</v>
      </c>
      <c r="AV58" s="361">
        <f>'P2 Incubator'!BF46</f>
        <v>0</v>
      </c>
      <c r="AW58" s="361">
        <f>'P2 Incubator'!BG46</f>
        <v>0</v>
      </c>
      <c r="AX58" s="361">
        <f>'P2 Incubator'!BH46</f>
        <v>0</v>
      </c>
      <c r="AY58" s="361">
        <f t="shared" si="70"/>
        <v>100000</v>
      </c>
      <c r="AZ58" s="361">
        <f>'P2 Incubator'!BJ46</f>
        <v>30000</v>
      </c>
      <c r="BA58" s="361">
        <f>'P2 Incubator'!BK46</f>
        <v>0</v>
      </c>
      <c r="BB58" s="361">
        <f>'P2 Incubator'!BL46</f>
        <v>70000</v>
      </c>
      <c r="BC58" s="361">
        <f t="shared" si="72"/>
        <v>30000</v>
      </c>
      <c r="BD58" s="361">
        <f>'P2 Incubator'!BN46</f>
        <v>0</v>
      </c>
      <c r="BE58" s="361">
        <f>'P2 Incubator'!BO46</f>
        <v>0</v>
      </c>
      <c r="BF58" s="361">
        <f>'P2 Incubator'!BP46</f>
        <v>30000</v>
      </c>
      <c r="BG58" s="361">
        <f t="shared" si="74"/>
        <v>70000</v>
      </c>
      <c r="BH58" s="361">
        <f>'P2 Incubator'!BR46</f>
        <v>0</v>
      </c>
      <c r="BI58" s="361">
        <f>'P2 Incubator'!BS46</f>
        <v>70000</v>
      </c>
      <c r="BJ58" s="361">
        <f>'P2 Incubator'!BT46</f>
        <v>0</v>
      </c>
    </row>
    <row r="59" spans="1:93" ht="19.95" customHeight="1">
      <c r="B59" s="376" t="str">
        <f>'P2 Incubator'!B52</f>
        <v>Operating Cost</v>
      </c>
      <c r="C59" s="339"/>
      <c r="D59" s="362">
        <f>'P2 Incubator'!G52</f>
        <v>0</v>
      </c>
      <c r="E59" s="362">
        <f>'P2 Incubator'!H52</f>
        <v>50000</v>
      </c>
      <c r="F59" s="362">
        <f>'P2 Incubator'!I52</f>
        <v>95000</v>
      </c>
      <c r="G59" s="362">
        <f>'P2 Incubator'!J52</f>
        <v>125000</v>
      </c>
      <c r="H59" s="340"/>
      <c r="I59" s="358"/>
      <c r="J59" s="362"/>
      <c r="K59" s="361">
        <f t="shared" si="51"/>
        <v>0</v>
      </c>
      <c r="L59" s="361">
        <f>'P2 Incubator'!V52</f>
        <v>0</v>
      </c>
      <c r="M59" s="361">
        <f>'P2 Incubator'!W52</f>
        <v>0</v>
      </c>
      <c r="N59" s="361">
        <f>'P2 Incubator'!X52</f>
        <v>0</v>
      </c>
      <c r="O59" s="361">
        <f t="shared" si="52"/>
        <v>20000</v>
      </c>
      <c r="P59" s="361">
        <f>'P2 Incubator'!Z52</f>
        <v>15000</v>
      </c>
      <c r="Q59" s="361">
        <f>'P2 Incubator'!AA52</f>
        <v>0</v>
      </c>
      <c r="R59" s="361">
        <f>'P2 Incubator'!AB52</f>
        <v>5000</v>
      </c>
      <c r="S59" s="361">
        <f t="shared" si="54"/>
        <v>10000</v>
      </c>
      <c r="T59" s="361">
        <f>'P2 Incubator'!AD52</f>
        <v>5000</v>
      </c>
      <c r="U59" s="361">
        <f>'P2 Incubator'!AE52</f>
        <v>0</v>
      </c>
      <c r="V59" s="361">
        <f>'P2 Incubator'!AF52</f>
        <v>5000</v>
      </c>
      <c r="W59" s="361">
        <f t="shared" si="56"/>
        <v>15000</v>
      </c>
      <c r="X59" s="361">
        <f>'P2 Incubator'!AH52</f>
        <v>0</v>
      </c>
      <c r="Y59" s="361">
        <f>'P2 Incubator'!AI52</f>
        <v>5000</v>
      </c>
      <c r="Z59" s="361">
        <f>'P2 Incubator'!AJ52</f>
        <v>10000</v>
      </c>
      <c r="AA59" s="361">
        <f t="shared" si="58"/>
        <v>5000</v>
      </c>
      <c r="AB59" s="361">
        <f>'P2 Incubator'!AL52</f>
        <v>0</v>
      </c>
      <c r="AC59" s="361">
        <f>'P2 Incubator'!AM52</f>
        <v>0</v>
      </c>
      <c r="AD59" s="361">
        <f>'P2 Incubator'!AN52</f>
        <v>5000</v>
      </c>
      <c r="AE59" s="361">
        <f t="shared" si="60"/>
        <v>35000</v>
      </c>
      <c r="AF59" s="361">
        <f>'P2 Incubator'!AP52</f>
        <v>25000</v>
      </c>
      <c r="AG59" s="361">
        <f>'P2 Incubator'!AQ52</f>
        <v>0</v>
      </c>
      <c r="AH59" s="361">
        <f>'P2 Incubator'!AR52</f>
        <v>10000</v>
      </c>
      <c r="AI59" s="361">
        <f t="shared" si="62"/>
        <v>25000</v>
      </c>
      <c r="AJ59" s="361">
        <f>'P2 Incubator'!AT52</f>
        <v>10000</v>
      </c>
      <c r="AK59" s="361">
        <f>'P2 Incubator'!AU52</f>
        <v>0</v>
      </c>
      <c r="AL59" s="361">
        <f>'P2 Incubator'!AV52</f>
        <v>15000</v>
      </c>
      <c r="AM59" s="361">
        <f t="shared" si="64"/>
        <v>25000</v>
      </c>
      <c r="AN59" s="361">
        <f>'P2 Incubator'!AX52</f>
        <v>0</v>
      </c>
      <c r="AO59" s="361">
        <f>'P2 Incubator'!AY52</f>
        <v>10000</v>
      </c>
      <c r="AP59" s="361">
        <f>'P2 Incubator'!AZ52</f>
        <v>15000</v>
      </c>
      <c r="AQ59" s="361">
        <f t="shared" si="66"/>
        <v>10000</v>
      </c>
      <c r="AR59" s="361">
        <f>'P2 Incubator'!BB52</f>
        <v>0</v>
      </c>
      <c r="AS59" s="361">
        <f>'P2 Incubator'!BC52</f>
        <v>0</v>
      </c>
      <c r="AT59" s="361">
        <f>'P2 Incubator'!BD52</f>
        <v>10000</v>
      </c>
      <c r="AU59" s="361">
        <f t="shared" si="68"/>
        <v>55000</v>
      </c>
      <c r="AV59" s="361">
        <f>'P2 Incubator'!BF52</f>
        <v>35000</v>
      </c>
      <c r="AW59" s="361">
        <f>'P2 Incubator'!BG52</f>
        <v>0</v>
      </c>
      <c r="AX59" s="361">
        <f>'P2 Incubator'!BH52</f>
        <v>20000</v>
      </c>
      <c r="AY59" s="361">
        <f t="shared" si="70"/>
        <v>35000</v>
      </c>
      <c r="AZ59" s="361">
        <f>'P2 Incubator'!BJ52</f>
        <v>15000</v>
      </c>
      <c r="BA59" s="361">
        <f>'P2 Incubator'!BK52</f>
        <v>0</v>
      </c>
      <c r="BB59" s="361">
        <f>'P2 Incubator'!BL52</f>
        <v>20000</v>
      </c>
      <c r="BC59" s="361">
        <f t="shared" si="72"/>
        <v>20000</v>
      </c>
      <c r="BD59" s="361">
        <f>'P2 Incubator'!BN52</f>
        <v>0</v>
      </c>
      <c r="BE59" s="361">
        <f>'P2 Incubator'!BO52</f>
        <v>15000</v>
      </c>
      <c r="BF59" s="361">
        <f>'P2 Incubator'!BP52</f>
        <v>5000</v>
      </c>
      <c r="BG59" s="361">
        <f t="shared" si="74"/>
        <v>15000</v>
      </c>
      <c r="BH59" s="361">
        <f>'P2 Incubator'!BR52</f>
        <v>0</v>
      </c>
      <c r="BI59" s="361">
        <f>'P2 Incubator'!BS52</f>
        <v>0</v>
      </c>
      <c r="BJ59" s="361">
        <f>'P2 Incubator'!BT52</f>
        <v>15000</v>
      </c>
    </row>
    <row r="60" spans="1:93" s="329" customFormat="1" ht="19.95" customHeight="1">
      <c r="A60" s="328"/>
      <c r="B60" s="383" t="str">
        <f>B13</f>
        <v>P3 Munich Security Breakfast</v>
      </c>
      <c r="C60" s="372"/>
      <c r="D60" s="373">
        <f>'P3 MSF'!I33</f>
        <v>0</v>
      </c>
      <c r="E60" s="373">
        <f>'P3 MSF'!J33</f>
        <v>200000</v>
      </c>
      <c r="F60" s="373">
        <f>'P3 MSF'!K33</f>
        <v>200000</v>
      </c>
      <c r="G60" s="373">
        <f>'P3 MSF'!L33</f>
        <v>200000</v>
      </c>
      <c r="H60" s="316"/>
      <c r="I60" s="384"/>
      <c r="J60" s="373">
        <f>'P3 MSF'!V33</f>
        <v>0</v>
      </c>
      <c r="K60" s="373">
        <f t="shared" si="51"/>
        <v>0</v>
      </c>
      <c r="L60" s="373">
        <f>'P3 MSF'!X33</f>
        <v>0</v>
      </c>
      <c r="M60" s="373">
        <f>'P3 MSF'!Y33</f>
        <v>0</v>
      </c>
      <c r="N60" s="373">
        <f>'P3 MSF'!Z33</f>
        <v>0</v>
      </c>
      <c r="O60" s="373">
        <f t="shared" si="52"/>
        <v>200000</v>
      </c>
      <c r="P60" s="373">
        <f>'P3 MSF'!AB33</f>
        <v>0</v>
      </c>
      <c r="Q60" s="373">
        <f>'P3 MSF'!AC33</f>
        <v>200000</v>
      </c>
      <c r="R60" s="373">
        <f>'P3 MSF'!AD33</f>
        <v>0</v>
      </c>
      <c r="S60" s="373">
        <f t="shared" si="54"/>
        <v>0</v>
      </c>
      <c r="T60" s="373">
        <f>'P3 MSF'!AF33</f>
        <v>0</v>
      </c>
      <c r="U60" s="373">
        <f>'P3 MSF'!AG33</f>
        <v>0</v>
      </c>
      <c r="V60" s="373">
        <f>'P3 MSF'!AH33</f>
        <v>0</v>
      </c>
      <c r="W60" s="373">
        <f t="shared" si="56"/>
        <v>0</v>
      </c>
      <c r="X60" s="373">
        <f>'P3 MSF'!AJ33</f>
        <v>0</v>
      </c>
      <c r="Y60" s="373">
        <f>'P3 MSF'!AK33</f>
        <v>0</v>
      </c>
      <c r="Z60" s="373">
        <f>'P3 MSF'!AL33</f>
        <v>0</v>
      </c>
      <c r="AA60" s="373">
        <f t="shared" si="58"/>
        <v>0</v>
      </c>
      <c r="AB60" s="373">
        <f>'P3 MSF'!AN33</f>
        <v>0</v>
      </c>
      <c r="AC60" s="373">
        <f>'P3 MSF'!AO33</f>
        <v>0</v>
      </c>
      <c r="AD60" s="373">
        <f>'P3 MSF'!AP33</f>
        <v>0</v>
      </c>
      <c r="AE60" s="373">
        <f t="shared" si="60"/>
        <v>200000</v>
      </c>
      <c r="AF60" s="373">
        <f>'P3 MSF'!AR33</f>
        <v>0</v>
      </c>
      <c r="AG60" s="373">
        <f>'P3 MSF'!AS33</f>
        <v>200000</v>
      </c>
      <c r="AH60" s="373">
        <f>'P3 MSF'!AT33</f>
        <v>0</v>
      </c>
      <c r="AI60" s="373">
        <f t="shared" si="62"/>
        <v>0</v>
      </c>
      <c r="AJ60" s="373">
        <f>'P3 MSF'!AV33</f>
        <v>0</v>
      </c>
      <c r="AK60" s="373">
        <f>'P3 MSF'!AW33</f>
        <v>0</v>
      </c>
      <c r="AL60" s="373">
        <f>'P3 MSF'!AX33</f>
        <v>0</v>
      </c>
      <c r="AM60" s="373">
        <f t="shared" si="64"/>
        <v>0</v>
      </c>
      <c r="AN60" s="373">
        <f>'P3 MSF'!AZ33</f>
        <v>0</v>
      </c>
      <c r="AO60" s="373">
        <f>'P3 MSF'!BA33</f>
        <v>0</v>
      </c>
      <c r="AP60" s="373">
        <f>'P3 MSF'!BB33</f>
        <v>0</v>
      </c>
      <c r="AQ60" s="373">
        <f t="shared" si="66"/>
        <v>0</v>
      </c>
      <c r="AR60" s="373">
        <f>'P3 MSF'!BD33</f>
        <v>0</v>
      </c>
      <c r="AS60" s="373">
        <f>'P3 MSF'!BE33</f>
        <v>0</v>
      </c>
      <c r="AT60" s="373">
        <f>'P3 MSF'!BF33</f>
        <v>0</v>
      </c>
      <c r="AU60" s="373">
        <f t="shared" si="68"/>
        <v>200000</v>
      </c>
      <c r="AV60" s="373">
        <f>'P3 MSF'!BH33</f>
        <v>0</v>
      </c>
      <c r="AW60" s="373">
        <f>'P3 MSF'!BI33</f>
        <v>200000</v>
      </c>
      <c r="AX60" s="373">
        <f>'P3 MSF'!BJ33</f>
        <v>0</v>
      </c>
      <c r="AY60" s="373">
        <f t="shared" si="70"/>
        <v>0</v>
      </c>
      <c r="AZ60" s="373">
        <f>'P3 MSF'!BL33</f>
        <v>0</v>
      </c>
      <c r="BA60" s="373">
        <f>'P3 MSF'!BM33</f>
        <v>0</v>
      </c>
      <c r="BB60" s="373">
        <f>'P3 MSF'!BN33</f>
        <v>0</v>
      </c>
      <c r="BC60" s="373">
        <f t="shared" si="72"/>
        <v>0</v>
      </c>
      <c r="BD60" s="373">
        <f>'P3 MSF'!BP33</f>
        <v>0</v>
      </c>
      <c r="BE60" s="373">
        <f>'P3 MSF'!BQ33</f>
        <v>0</v>
      </c>
      <c r="BF60" s="373">
        <f>'P3 MSF'!BR33</f>
        <v>0</v>
      </c>
      <c r="BG60" s="373">
        <f t="shared" si="74"/>
        <v>0</v>
      </c>
      <c r="BH60" s="373">
        <f>'P3 MSF'!BT33</f>
        <v>0</v>
      </c>
      <c r="BI60" s="373">
        <f>'P3 MSF'!BU33</f>
        <v>0</v>
      </c>
      <c r="BJ60" s="373">
        <f>'P3 MSF'!BV33</f>
        <v>0</v>
      </c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</row>
    <row r="61" spans="1:93" s="329" customFormat="1" ht="19.95" customHeight="1">
      <c r="A61" s="328"/>
      <c r="B61" s="383" t="str">
        <f>B14</f>
        <v>P4 Resilience Houses (all)</v>
      </c>
      <c r="C61" s="372"/>
      <c r="D61" s="373">
        <f>'P4 Resilience House'!F22</f>
        <v>0</v>
      </c>
      <c r="E61" s="373">
        <f>'P4 Resilience House'!G22</f>
        <v>217869</v>
      </c>
      <c r="F61" s="373">
        <f>'P4 Resilience House'!H22</f>
        <v>673137</v>
      </c>
      <c r="G61" s="373">
        <f>'P4 Resilience House'!I22</f>
        <v>673137</v>
      </c>
      <c r="H61" s="316"/>
      <c r="I61" s="384"/>
      <c r="J61" s="373">
        <f>'P4 Resilience House'!S22</f>
        <v>0</v>
      </c>
      <c r="K61" s="373">
        <f t="shared" si="51"/>
        <v>0</v>
      </c>
      <c r="L61" s="373">
        <f>'P4 Resilience House'!U22</f>
        <v>0</v>
      </c>
      <c r="M61" s="373">
        <f>'P4 Resilience House'!V22</f>
        <v>0</v>
      </c>
      <c r="N61" s="373">
        <f>'P4 Resilience House'!W22</f>
        <v>0</v>
      </c>
      <c r="O61" s="373">
        <f t="shared" si="52"/>
        <v>24467.25</v>
      </c>
      <c r="P61" s="373">
        <f>'P4 Resilience House'!Y22</f>
        <v>8155.75</v>
      </c>
      <c r="Q61" s="373">
        <f>'P4 Resilience House'!Z22</f>
        <v>8155.75</v>
      </c>
      <c r="R61" s="373">
        <f>'P4 Resilience House'!AA22</f>
        <v>8155.75</v>
      </c>
      <c r="S61" s="373">
        <f t="shared" si="54"/>
        <v>24467.25</v>
      </c>
      <c r="T61" s="373">
        <f>'P4 Resilience House'!AC22</f>
        <v>8155.75</v>
      </c>
      <c r="U61" s="373">
        <f>'P4 Resilience House'!AD22</f>
        <v>8155.75</v>
      </c>
      <c r="V61" s="373">
        <f>'P4 Resilience House'!AE22</f>
        <v>8155.75</v>
      </c>
      <c r="W61" s="373">
        <f t="shared" si="56"/>
        <v>76967.25</v>
      </c>
      <c r="X61" s="373">
        <f>'P4 Resilience House'!AG22</f>
        <v>23155.75</v>
      </c>
      <c r="Y61" s="373">
        <f>'P4 Resilience House'!AH22</f>
        <v>23155.75</v>
      </c>
      <c r="Z61" s="373">
        <f>'P4 Resilience House'!AI22</f>
        <v>30655.75</v>
      </c>
      <c r="AA61" s="373">
        <f t="shared" si="58"/>
        <v>91967.25</v>
      </c>
      <c r="AB61" s="373">
        <f>'P4 Resilience House'!AK22</f>
        <v>30655.75</v>
      </c>
      <c r="AC61" s="373">
        <f>'P4 Resilience House'!AL22</f>
        <v>30655.75</v>
      </c>
      <c r="AD61" s="373">
        <f>'P4 Resilience House'!AM22</f>
        <v>30655.75</v>
      </c>
      <c r="AE61" s="373">
        <f t="shared" si="60"/>
        <v>168284.25</v>
      </c>
      <c r="AF61" s="373">
        <f>'P4 Resilience House'!AO22</f>
        <v>56094.75</v>
      </c>
      <c r="AG61" s="373">
        <f>'P4 Resilience House'!AP22</f>
        <v>56094.75</v>
      </c>
      <c r="AH61" s="373">
        <f>'P4 Resilience House'!AQ22</f>
        <v>56094.75</v>
      </c>
      <c r="AI61" s="373">
        <f t="shared" si="62"/>
        <v>168284.25</v>
      </c>
      <c r="AJ61" s="373">
        <f>'P4 Resilience House'!AS22</f>
        <v>56094.75</v>
      </c>
      <c r="AK61" s="373">
        <f>'P4 Resilience House'!AT22</f>
        <v>56094.75</v>
      </c>
      <c r="AL61" s="373">
        <f>'P4 Resilience House'!AU22</f>
        <v>56094.75</v>
      </c>
      <c r="AM61" s="373">
        <f t="shared" si="64"/>
        <v>168284.25</v>
      </c>
      <c r="AN61" s="373">
        <f>'P4 Resilience House'!AW22</f>
        <v>56094.75</v>
      </c>
      <c r="AO61" s="373">
        <f>'P4 Resilience House'!AX22</f>
        <v>56094.75</v>
      </c>
      <c r="AP61" s="373">
        <f>'P4 Resilience House'!AY22</f>
        <v>56094.75</v>
      </c>
      <c r="AQ61" s="373">
        <f t="shared" si="66"/>
        <v>168284.25</v>
      </c>
      <c r="AR61" s="373">
        <f>'P4 Resilience House'!BA22</f>
        <v>56094.75</v>
      </c>
      <c r="AS61" s="373">
        <f>'P4 Resilience House'!BB22</f>
        <v>56094.75</v>
      </c>
      <c r="AT61" s="373">
        <f>'P4 Resilience House'!BC22</f>
        <v>56094.75</v>
      </c>
      <c r="AU61" s="373">
        <f t="shared" si="68"/>
        <v>168284.25</v>
      </c>
      <c r="AV61" s="373">
        <f>'P4 Resilience House'!BE22</f>
        <v>56094.75</v>
      </c>
      <c r="AW61" s="373">
        <f>'P4 Resilience House'!BF22</f>
        <v>56094.75</v>
      </c>
      <c r="AX61" s="373">
        <f>'P4 Resilience House'!BG22</f>
        <v>56094.75</v>
      </c>
      <c r="AY61" s="373">
        <f t="shared" si="70"/>
        <v>168284.25</v>
      </c>
      <c r="AZ61" s="373">
        <f>'P4 Resilience House'!BI22</f>
        <v>56094.75</v>
      </c>
      <c r="BA61" s="373">
        <f>'P4 Resilience House'!BJ22</f>
        <v>56094.75</v>
      </c>
      <c r="BB61" s="373">
        <f>'P4 Resilience House'!BK22</f>
        <v>56094.75</v>
      </c>
      <c r="BC61" s="373">
        <f t="shared" si="72"/>
        <v>168284.25</v>
      </c>
      <c r="BD61" s="373">
        <f>'P4 Resilience House'!BM22</f>
        <v>56094.75</v>
      </c>
      <c r="BE61" s="373">
        <f>'P4 Resilience House'!BN22</f>
        <v>56094.75</v>
      </c>
      <c r="BF61" s="373">
        <f>'P4 Resilience House'!BO22</f>
        <v>56094.75</v>
      </c>
      <c r="BG61" s="373">
        <f t="shared" si="74"/>
        <v>168284.25</v>
      </c>
      <c r="BH61" s="373">
        <f>'P4 Resilience House'!BQ22</f>
        <v>56094.75</v>
      </c>
      <c r="BI61" s="373">
        <f>'P4 Resilience House'!BR22</f>
        <v>56094.75</v>
      </c>
      <c r="BJ61" s="373">
        <f>'P4 Resilience House'!BS22</f>
        <v>56094.75</v>
      </c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</row>
    <row r="62" spans="1:93" ht="19.95" customHeight="1">
      <c r="B62" s="383" t="str">
        <f>B15</f>
        <v>P5 Indiviidual Packages Sales</v>
      </c>
      <c r="C62" s="372"/>
      <c r="D62" s="373">
        <f>'P5 Individual Packages'!G60</f>
        <v>0</v>
      </c>
      <c r="E62" s="373">
        <f>'P5 Individual Packages'!H60</f>
        <v>0</v>
      </c>
      <c r="F62" s="373">
        <f>'P5 Individual Packages'!I60</f>
        <v>0</v>
      </c>
      <c r="G62" s="373">
        <f>'P5 Individual Packages'!J60</f>
        <v>0</v>
      </c>
      <c r="H62" s="316"/>
      <c r="I62" s="384"/>
      <c r="J62" s="373">
        <f>'P5 Individual Packages'!S60</f>
        <v>0</v>
      </c>
      <c r="K62" s="373">
        <f t="shared" si="51"/>
        <v>0</v>
      </c>
      <c r="L62" s="373">
        <f>'P5 Individual Packages'!T60</f>
        <v>0</v>
      </c>
      <c r="M62" s="373">
        <f>'P5 Individual Packages'!U60</f>
        <v>0</v>
      </c>
      <c r="N62" s="373">
        <f>'P5 Individual Packages'!V60</f>
        <v>0</v>
      </c>
      <c r="O62" s="373">
        <f t="shared" si="52"/>
        <v>0</v>
      </c>
      <c r="P62" s="373">
        <f>'P5 Individual Packages'!W60</f>
        <v>0</v>
      </c>
      <c r="Q62" s="373">
        <f>'P5 Individual Packages'!X60</f>
        <v>0</v>
      </c>
      <c r="R62" s="373">
        <f>'P5 Individual Packages'!Y60</f>
        <v>0</v>
      </c>
      <c r="S62" s="373">
        <f t="shared" si="54"/>
        <v>0</v>
      </c>
      <c r="T62" s="373">
        <f>'P5 Individual Packages'!Z60</f>
        <v>0</v>
      </c>
      <c r="U62" s="373">
        <f>'P5 Individual Packages'!AA60</f>
        <v>0</v>
      </c>
      <c r="V62" s="373">
        <f>'P5 Individual Packages'!AB60</f>
        <v>0</v>
      </c>
      <c r="W62" s="373">
        <f t="shared" si="56"/>
        <v>0</v>
      </c>
      <c r="X62" s="373">
        <f>'P5 Individual Packages'!AC60</f>
        <v>0</v>
      </c>
      <c r="Y62" s="373">
        <f>'P5 Individual Packages'!AD60</f>
        <v>0</v>
      </c>
      <c r="Z62" s="373">
        <f>'P5 Individual Packages'!AE60</f>
        <v>0</v>
      </c>
      <c r="AA62" s="373">
        <f t="shared" si="58"/>
        <v>0</v>
      </c>
      <c r="AB62" s="373">
        <f>'P5 Individual Packages'!AF60</f>
        <v>0</v>
      </c>
      <c r="AC62" s="373">
        <f>'P5 Individual Packages'!AG60</f>
        <v>0</v>
      </c>
      <c r="AD62" s="373">
        <f>'P5 Individual Packages'!AH60</f>
        <v>0</v>
      </c>
      <c r="AE62" s="373">
        <f t="shared" si="60"/>
        <v>0</v>
      </c>
      <c r="AF62" s="373">
        <f>'P5 Individual Packages'!AI60</f>
        <v>0</v>
      </c>
      <c r="AG62" s="373">
        <f>'P5 Individual Packages'!AJ60</f>
        <v>0</v>
      </c>
      <c r="AH62" s="373">
        <f>'P5 Individual Packages'!AK60</f>
        <v>0</v>
      </c>
      <c r="AI62" s="373">
        <f t="shared" si="62"/>
        <v>0</v>
      </c>
      <c r="AJ62" s="373">
        <f>'P5 Individual Packages'!AL60</f>
        <v>0</v>
      </c>
      <c r="AK62" s="373">
        <f>'P5 Individual Packages'!AM60</f>
        <v>0</v>
      </c>
      <c r="AL62" s="373">
        <f>'P5 Individual Packages'!AN60</f>
        <v>0</v>
      </c>
      <c r="AM62" s="373">
        <f t="shared" si="64"/>
        <v>0</v>
      </c>
      <c r="AN62" s="373">
        <f>'P5 Individual Packages'!AO60</f>
        <v>0</v>
      </c>
      <c r="AO62" s="373">
        <f>'P5 Individual Packages'!AP60</f>
        <v>0</v>
      </c>
      <c r="AP62" s="373">
        <f>'P5 Individual Packages'!AQ60</f>
        <v>0</v>
      </c>
      <c r="AQ62" s="373">
        <f t="shared" si="66"/>
        <v>0</v>
      </c>
      <c r="AR62" s="373">
        <f>'P5 Individual Packages'!AR60</f>
        <v>0</v>
      </c>
      <c r="AS62" s="373">
        <f>'P5 Individual Packages'!AS60</f>
        <v>0</v>
      </c>
      <c r="AT62" s="373">
        <f>'P5 Individual Packages'!AT60</f>
        <v>0</v>
      </c>
      <c r="AU62" s="373">
        <f t="shared" si="68"/>
        <v>0</v>
      </c>
      <c r="AV62" s="373">
        <f>'P5 Individual Packages'!AU60</f>
        <v>0</v>
      </c>
      <c r="AW62" s="373">
        <f>'P5 Individual Packages'!AV60</f>
        <v>0</v>
      </c>
      <c r="AX62" s="373">
        <f>'P5 Individual Packages'!AW60</f>
        <v>0</v>
      </c>
      <c r="AY62" s="373">
        <f t="shared" si="70"/>
        <v>0</v>
      </c>
      <c r="AZ62" s="373">
        <f>'P5 Individual Packages'!AX60</f>
        <v>0</v>
      </c>
      <c r="BA62" s="373">
        <f>'P5 Individual Packages'!AY60</f>
        <v>0</v>
      </c>
      <c r="BB62" s="373">
        <f>'P5 Individual Packages'!AZ60</f>
        <v>0</v>
      </c>
      <c r="BC62" s="373">
        <f t="shared" si="72"/>
        <v>0</v>
      </c>
      <c r="BD62" s="373">
        <f>'P5 Individual Packages'!BA60</f>
        <v>0</v>
      </c>
      <c r="BE62" s="373">
        <f>'P5 Individual Packages'!BB60</f>
        <v>0</v>
      </c>
      <c r="BF62" s="373">
        <f>'P5 Individual Packages'!BC60</f>
        <v>0</v>
      </c>
      <c r="BG62" s="373">
        <f t="shared" si="74"/>
        <v>0</v>
      </c>
      <c r="BH62" s="373">
        <f>'P5 Individual Packages'!BD60</f>
        <v>0</v>
      </c>
      <c r="BI62" s="373">
        <f>'P5 Individual Packages'!BE60</f>
        <v>0</v>
      </c>
      <c r="BJ62" s="373">
        <f>'P5 Individual Packages'!BF60</f>
        <v>0</v>
      </c>
      <c r="BK62" s="151"/>
    </row>
    <row r="63" spans="1:93" ht="19.95" customHeight="1">
      <c r="B63" s="385"/>
      <c r="C63" s="339"/>
      <c r="D63" s="340"/>
      <c r="E63" s="340"/>
      <c r="F63" s="340"/>
      <c r="G63" s="340"/>
      <c r="H63" s="340"/>
      <c r="I63" s="340"/>
      <c r="J63" s="340"/>
      <c r="K63" s="340"/>
      <c r="L63" s="340"/>
      <c r="M63" s="340"/>
      <c r="N63" s="340"/>
      <c r="O63" s="340"/>
      <c r="P63" s="340"/>
      <c r="Q63" s="340"/>
      <c r="R63" s="340"/>
      <c r="S63" s="340"/>
      <c r="T63" s="340"/>
      <c r="U63" s="340"/>
      <c r="V63" s="340"/>
      <c r="W63" s="340"/>
      <c r="X63" s="340"/>
      <c r="Y63" s="340"/>
      <c r="Z63" s="340"/>
      <c r="AA63" s="340"/>
      <c r="AB63" s="340"/>
      <c r="AC63" s="340"/>
      <c r="AD63" s="340"/>
      <c r="AE63" s="340"/>
      <c r="AF63" s="340"/>
      <c r="AG63" s="340"/>
      <c r="AH63" s="340"/>
      <c r="AI63" s="340"/>
      <c r="AJ63" s="340"/>
      <c r="AK63" s="340"/>
      <c r="AL63" s="340"/>
      <c r="AM63" s="340"/>
      <c r="AN63" s="340"/>
      <c r="AO63" s="340"/>
      <c r="AP63" s="340"/>
      <c r="AQ63" s="340"/>
      <c r="AR63" s="340"/>
      <c r="AS63" s="340"/>
      <c r="AT63" s="340"/>
      <c r="AU63" s="340"/>
      <c r="AV63" s="340"/>
      <c r="AW63" s="340"/>
      <c r="AX63" s="340"/>
      <c r="AY63" s="340"/>
      <c r="AZ63" s="340"/>
      <c r="BA63" s="340"/>
      <c r="BB63" s="340"/>
      <c r="BC63" s="340"/>
      <c r="BD63" s="340"/>
      <c r="BE63" s="340"/>
      <c r="BF63" s="340"/>
      <c r="BG63" s="340"/>
      <c r="BH63" s="340"/>
      <c r="BI63" s="340"/>
      <c r="BJ63" s="340"/>
    </row>
    <row r="64" spans="1:93" ht="19.95" customHeight="1">
      <c r="B64" s="378" t="s">
        <v>7</v>
      </c>
      <c r="C64" s="339"/>
      <c r="D64" s="379">
        <f>SUM(D65:D69)</f>
        <v>4000</v>
      </c>
      <c r="E64" s="379">
        <f t="shared" ref="E64:G64" si="76">SUM(E65:E69)</f>
        <v>564000</v>
      </c>
      <c r="F64" s="379">
        <f t="shared" si="76"/>
        <v>408000</v>
      </c>
      <c r="G64" s="379">
        <f t="shared" si="76"/>
        <v>300000</v>
      </c>
      <c r="H64" s="340"/>
      <c r="I64" s="359">
        <f t="shared" ref="I64:BJ64" si="77">SUM(I65:I69)</f>
        <v>0</v>
      </c>
      <c r="J64" s="359">
        <f t="shared" si="77"/>
        <v>0</v>
      </c>
      <c r="K64" s="380">
        <f t="shared" ref="K64:K69" si="78">SUM(L64:N64)</f>
        <v>4000</v>
      </c>
      <c r="L64" s="380">
        <f t="shared" si="77"/>
        <v>0</v>
      </c>
      <c r="M64" s="380">
        <f t="shared" si="77"/>
        <v>0</v>
      </c>
      <c r="N64" s="380">
        <f t="shared" si="77"/>
        <v>4000</v>
      </c>
      <c r="O64" s="380">
        <f t="shared" ref="O64:O69" si="79">SUM(P64:R64)</f>
        <v>262000</v>
      </c>
      <c r="P64" s="380">
        <f t="shared" si="77"/>
        <v>112000</v>
      </c>
      <c r="Q64" s="380">
        <f t="shared" si="77"/>
        <v>0</v>
      </c>
      <c r="R64" s="380">
        <f t="shared" si="77"/>
        <v>150000</v>
      </c>
      <c r="S64" s="380">
        <f t="shared" si="5"/>
        <v>0</v>
      </c>
      <c r="T64" s="380">
        <f t="shared" si="77"/>
        <v>0</v>
      </c>
      <c r="U64" s="380">
        <f t="shared" si="77"/>
        <v>0</v>
      </c>
      <c r="V64" s="380">
        <f t="shared" si="77"/>
        <v>0</v>
      </c>
      <c r="W64" s="380">
        <f t="shared" ref="W64:W69" si="80">SUM(X64:Z64)</f>
        <v>302000</v>
      </c>
      <c r="X64" s="380">
        <f t="shared" si="77"/>
        <v>120000</v>
      </c>
      <c r="Y64" s="380">
        <f t="shared" si="77"/>
        <v>0</v>
      </c>
      <c r="Z64" s="380">
        <f t="shared" si="77"/>
        <v>182000</v>
      </c>
      <c r="AA64" s="380">
        <f t="shared" ref="AA64:AA69" si="81">SUM(AB64:AD64)</f>
        <v>0</v>
      </c>
      <c r="AB64" s="380">
        <f t="shared" si="77"/>
        <v>0</v>
      </c>
      <c r="AC64" s="380">
        <f t="shared" si="77"/>
        <v>0</v>
      </c>
      <c r="AD64" s="380">
        <f t="shared" si="77"/>
        <v>0</v>
      </c>
      <c r="AE64" s="380">
        <f t="shared" ref="AE64:AE69" si="82">SUM(AF64:AH64)</f>
        <v>258000</v>
      </c>
      <c r="AF64" s="380">
        <f t="shared" si="77"/>
        <v>108000</v>
      </c>
      <c r="AG64" s="380">
        <f t="shared" si="77"/>
        <v>0</v>
      </c>
      <c r="AH64" s="380">
        <f t="shared" si="77"/>
        <v>150000</v>
      </c>
      <c r="AI64" s="380">
        <f t="shared" ref="AI64:AI69" si="83">SUM(AJ64:AL64)</f>
        <v>0</v>
      </c>
      <c r="AJ64" s="380">
        <f t="shared" si="77"/>
        <v>0</v>
      </c>
      <c r="AK64" s="380">
        <f t="shared" si="77"/>
        <v>0</v>
      </c>
      <c r="AL64" s="380">
        <f t="shared" si="77"/>
        <v>0</v>
      </c>
      <c r="AM64" s="380">
        <f t="shared" ref="AM64:AM69" si="84">SUM(AN64:AP64)</f>
        <v>150000</v>
      </c>
      <c r="AN64" s="380">
        <f t="shared" si="77"/>
        <v>0</v>
      </c>
      <c r="AO64" s="380">
        <f t="shared" si="77"/>
        <v>0</v>
      </c>
      <c r="AP64" s="380">
        <f t="shared" si="77"/>
        <v>150000</v>
      </c>
      <c r="AQ64" s="380">
        <f t="shared" ref="AQ64:AQ69" si="85">SUM(AR64:AT64)</f>
        <v>0</v>
      </c>
      <c r="AR64" s="380">
        <f t="shared" si="77"/>
        <v>0</v>
      </c>
      <c r="AS64" s="380">
        <f t="shared" si="77"/>
        <v>0</v>
      </c>
      <c r="AT64" s="380">
        <f t="shared" si="77"/>
        <v>0</v>
      </c>
      <c r="AU64" s="380">
        <f t="shared" ref="AU64:AU69" si="86">SUM(AV64:AX64)</f>
        <v>150000</v>
      </c>
      <c r="AV64" s="380">
        <f t="shared" si="77"/>
        <v>0</v>
      </c>
      <c r="AW64" s="380">
        <f t="shared" si="77"/>
        <v>0</v>
      </c>
      <c r="AX64" s="380">
        <f t="shared" si="77"/>
        <v>150000</v>
      </c>
      <c r="AY64" s="380">
        <f t="shared" ref="AY64:AY69" si="87">SUM(AZ64:BB64)</f>
        <v>0</v>
      </c>
      <c r="AZ64" s="380">
        <f t="shared" si="77"/>
        <v>0</v>
      </c>
      <c r="BA64" s="380">
        <f t="shared" si="77"/>
        <v>0</v>
      </c>
      <c r="BB64" s="380">
        <f t="shared" si="77"/>
        <v>0</v>
      </c>
      <c r="BC64" s="380">
        <f t="shared" ref="BC64:BC69" si="88">SUM(BD64:BF64)</f>
        <v>150000</v>
      </c>
      <c r="BD64" s="380">
        <f t="shared" si="77"/>
        <v>0</v>
      </c>
      <c r="BE64" s="380">
        <f t="shared" si="77"/>
        <v>0</v>
      </c>
      <c r="BF64" s="380">
        <f t="shared" si="77"/>
        <v>150000</v>
      </c>
      <c r="BG64" s="380">
        <f t="shared" ref="BG64:BG69" si="89">SUM(BH64:BJ64)</f>
        <v>0</v>
      </c>
      <c r="BH64" s="380">
        <f t="shared" si="77"/>
        <v>0</v>
      </c>
      <c r="BI64" s="380">
        <f t="shared" si="77"/>
        <v>0</v>
      </c>
      <c r="BJ64" s="380">
        <f t="shared" si="77"/>
        <v>0</v>
      </c>
    </row>
    <row r="65" spans="2:65" ht="19.95" customHeight="1">
      <c r="B65" s="386" t="str">
        <f>B11</f>
        <v>P1 Platform (Comility)</v>
      </c>
      <c r="C65" s="339"/>
      <c r="D65" s="362">
        <f>'P1 Comility'!G101</f>
        <v>4000</v>
      </c>
      <c r="E65" s="362">
        <f>'P1 Comility'!H101</f>
        <v>4000</v>
      </c>
      <c r="F65" s="362">
        <f>'P1 Comility'!I101</f>
        <v>4000</v>
      </c>
      <c r="G65" s="362">
        <f>'P1 Comility'!J101</f>
        <v>0</v>
      </c>
      <c r="H65" s="340"/>
      <c r="I65" s="362"/>
      <c r="J65" s="362">
        <f>'P1 Comility'!L101</f>
        <v>0</v>
      </c>
      <c r="K65" s="361">
        <f t="shared" si="78"/>
        <v>4000</v>
      </c>
      <c r="L65" s="361">
        <f>'P1 Comility'!M101</f>
        <v>0</v>
      </c>
      <c r="M65" s="361">
        <f>'P1 Comility'!N101</f>
        <v>0</v>
      </c>
      <c r="N65" s="361">
        <f>'P1 Comility'!O101</f>
        <v>4000</v>
      </c>
      <c r="O65" s="361">
        <f t="shared" si="79"/>
        <v>4000</v>
      </c>
      <c r="P65" s="361">
        <f>'P1 Comility'!Q101</f>
        <v>4000</v>
      </c>
      <c r="Q65" s="361">
        <f>'P1 Comility'!R101</f>
        <v>0</v>
      </c>
      <c r="R65" s="361">
        <f>'P1 Comility'!S101</f>
        <v>0</v>
      </c>
      <c r="S65" s="361">
        <f t="shared" si="5"/>
        <v>0</v>
      </c>
      <c r="T65" s="361">
        <f>'P1 Comility'!U101</f>
        <v>0</v>
      </c>
      <c r="U65" s="361">
        <f>'P1 Comility'!V101</f>
        <v>0</v>
      </c>
      <c r="V65" s="361">
        <f>'P1 Comility'!W101</f>
        <v>0</v>
      </c>
      <c r="W65" s="361">
        <f t="shared" si="80"/>
        <v>0</v>
      </c>
      <c r="X65" s="361">
        <f>'P1 Comility'!Y101</f>
        <v>0</v>
      </c>
      <c r="Y65" s="361">
        <f>'P1 Comility'!Z101</f>
        <v>0</v>
      </c>
      <c r="Z65" s="361">
        <f>'P1 Comility'!AA101</f>
        <v>0</v>
      </c>
      <c r="AA65" s="361">
        <f t="shared" si="81"/>
        <v>0</v>
      </c>
      <c r="AB65" s="361">
        <f>'P1 Comility'!AC101</f>
        <v>0</v>
      </c>
      <c r="AC65" s="361">
        <f>'P1 Comility'!AD101</f>
        <v>0</v>
      </c>
      <c r="AD65" s="361">
        <f>'P1 Comility'!AE101</f>
        <v>0</v>
      </c>
      <c r="AE65" s="361">
        <f t="shared" si="82"/>
        <v>4000</v>
      </c>
      <c r="AF65" s="361">
        <f>'P1 Comility'!AG101</f>
        <v>4000</v>
      </c>
      <c r="AG65" s="361">
        <f>'P1 Comility'!AH101</f>
        <v>0</v>
      </c>
      <c r="AH65" s="361">
        <f>'P1 Comility'!AI101</f>
        <v>0</v>
      </c>
      <c r="AI65" s="361">
        <f t="shared" si="83"/>
        <v>0</v>
      </c>
      <c r="AJ65" s="361">
        <f>'P1 Comility'!AK101</f>
        <v>0</v>
      </c>
      <c r="AK65" s="361">
        <f>'P1 Comility'!AL101</f>
        <v>0</v>
      </c>
      <c r="AL65" s="361">
        <f>'P1 Comility'!AM101</f>
        <v>0</v>
      </c>
      <c r="AM65" s="361">
        <f t="shared" si="84"/>
        <v>0</v>
      </c>
      <c r="AN65" s="361">
        <f>'P1 Comility'!AO101</f>
        <v>0</v>
      </c>
      <c r="AO65" s="361">
        <f>'P1 Comility'!AP101</f>
        <v>0</v>
      </c>
      <c r="AP65" s="361">
        <f>'P1 Comility'!AQ101</f>
        <v>0</v>
      </c>
      <c r="AQ65" s="361">
        <f t="shared" si="85"/>
        <v>0</v>
      </c>
      <c r="AR65" s="361">
        <f>'P1 Comility'!AS101</f>
        <v>0</v>
      </c>
      <c r="AS65" s="361">
        <f>'P1 Comility'!AT101</f>
        <v>0</v>
      </c>
      <c r="AT65" s="361">
        <f>'P1 Comility'!AU101</f>
        <v>0</v>
      </c>
      <c r="AU65" s="361">
        <f t="shared" si="86"/>
        <v>0</v>
      </c>
      <c r="AV65" s="361">
        <f>'P1 Comility'!AW101</f>
        <v>0</v>
      </c>
      <c r="AW65" s="361">
        <f>'P1 Comility'!AX101</f>
        <v>0</v>
      </c>
      <c r="AX65" s="361">
        <f>'P1 Comility'!AY101</f>
        <v>0</v>
      </c>
      <c r="AY65" s="361">
        <f t="shared" si="87"/>
        <v>0</v>
      </c>
      <c r="AZ65" s="361">
        <f>'P1 Comility'!BA101</f>
        <v>0</v>
      </c>
      <c r="BA65" s="361">
        <f>'P1 Comility'!BB101</f>
        <v>0</v>
      </c>
      <c r="BB65" s="361">
        <f>'P1 Comility'!BC101</f>
        <v>0</v>
      </c>
      <c r="BC65" s="361">
        <f t="shared" si="88"/>
        <v>0</v>
      </c>
      <c r="BD65" s="361">
        <f>'P1 Comility'!BE101</f>
        <v>0</v>
      </c>
      <c r="BE65" s="361">
        <f>'P1 Comility'!BF101</f>
        <v>0</v>
      </c>
      <c r="BF65" s="361">
        <f>'P1 Comility'!BG101</f>
        <v>0</v>
      </c>
      <c r="BG65" s="361">
        <f t="shared" si="89"/>
        <v>0</v>
      </c>
      <c r="BH65" s="362">
        <f>'P1 Comility'!BI101</f>
        <v>0</v>
      </c>
      <c r="BI65" s="362">
        <f>'P1 Comility'!BJ101</f>
        <v>0</v>
      </c>
      <c r="BJ65" s="362">
        <f>'P1 Comility'!BK101</f>
        <v>0</v>
      </c>
    </row>
    <row r="66" spans="2:65" ht="19.95" customHeight="1">
      <c r="B66" s="367" t="str">
        <f>B12</f>
        <v>P2 Incubator (Defence Elevator)</v>
      </c>
      <c r="C66" s="339"/>
      <c r="D66" s="362">
        <f>'P2 Incubator'!G75</f>
        <v>0</v>
      </c>
      <c r="E66" s="362">
        <f>'P2 Incubator'!H75</f>
        <v>308000</v>
      </c>
      <c r="F66" s="362">
        <f>'P2 Incubator'!I75</f>
        <v>304000</v>
      </c>
      <c r="G66" s="362">
        <f>'P2 Incubator'!J75</f>
        <v>300000</v>
      </c>
      <c r="H66" s="340"/>
      <c r="I66" s="362"/>
      <c r="J66" s="362">
        <f>'P2 Incubator'!T75</f>
        <v>0</v>
      </c>
      <c r="K66" s="361">
        <f t="shared" si="78"/>
        <v>0</v>
      </c>
      <c r="L66" s="361">
        <f>'P2 Incubator'!V75</f>
        <v>0</v>
      </c>
      <c r="M66" s="361">
        <f>'P2 Incubator'!W75</f>
        <v>0</v>
      </c>
      <c r="N66" s="361">
        <f>'P2 Incubator'!X75</f>
        <v>0</v>
      </c>
      <c r="O66" s="361">
        <f t="shared" si="79"/>
        <v>158000</v>
      </c>
      <c r="P66" s="361">
        <f>'P2 Incubator'!Z75</f>
        <v>8000</v>
      </c>
      <c r="Q66" s="361">
        <f>'P2 Incubator'!AA75</f>
        <v>0</v>
      </c>
      <c r="R66" s="361">
        <f>'P2 Incubator'!AB75</f>
        <v>150000</v>
      </c>
      <c r="S66" s="361">
        <f t="shared" si="5"/>
        <v>0</v>
      </c>
      <c r="T66" s="361">
        <f>'P2 Incubator'!AD75</f>
        <v>0</v>
      </c>
      <c r="U66" s="361">
        <f>'P2 Incubator'!AE75</f>
        <v>0</v>
      </c>
      <c r="V66" s="361">
        <f>'P2 Incubator'!AF75</f>
        <v>0</v>
      </c>
      <c r="W66" s="361">
        <f t="shared" si="80"/>
        <v>150000</v>
      </c>
      <c r="X66" s="361">
        <f>'P2 Incubator'!AH75</f>
        <v>0</v>
      </c>
      <c r="Y66" s="361">
        <f>'P2 Incubator'!AI75</f>
        <v>0</v>
      </c>
      <c r="Z66" s="361">
        <f>'P2 Incubator'!AJ75</f>
        <v>150000</v>
      </c>
      <c r="AA66" s="361">
        <f t="shared" si="81"/>
        <v>0</v>
      </c>
      <c r="AB66" s="361">
        <f>'P2 Incubator'!AL75</f>
        <v>0</v>
      </c>
      <c r="AC66" s="361">
        <f>'P2 Incubator'!AM75</f>
        <v>0</v>
      </c>
      <c r="AD66" s="361">
        <f>'P2 Incubator'!AN75</f>
        <v>0</v>
      </c>
      <c r="AE66" s="361">
        <f t="shared" si="82"/>
        <v>154000</v>
      </c>
      <c r="AF66" s="361">
        <f>'P2 Incubator'!AP75</f>
        <v>4000</v>
      </c>
      <c r="AG66" s="361">
        <f>'P2 Incubator'!AQ75</f>
        <v>0</v>
      </c>
      <c r="AH66" s="361">
        <f>'P2 Incubator'!AR75</f>
        <v>150000</v>
      </c>
      <c r="AI66" s="361">
        <f t="shared" si="83"/>
        <v>0</v>
      </c>
      <c r="AJ66" s="361">
        <f>'P2 Incubator'!AT75</f>
        <v>0</v>
      </c>
      <c r="AK66" s="361">
        <f>'P2 Incubator'!AU75</f>
        <v>0</v>
      </c>
      <c r="AL66" s="361">
        <f>'P2 Incubator'!AV75</f>
        <v>0</v>
      </c>
      <c r="AM66" s="361">
        <f t="shared" si="84"/>
        <v>150000</v>
      </c>
      <c r="AN66" s="361">
        <f>'P2 Incubator'!AX75</f>
        <v>0</v>
      </c>
      <c r="AO66" s="361">
        <f>'P2 Incubator'!AY75</f>
        <v>0</v>
      </c>
      <c r="AP66" s="361">
        <f>'P2 Incubator'!AZ75</f>
        <v>150000</v>
      </c>
      <c r="AQ66" s="361">
        <f t="shared" si="85"/>
        <v>0</v>
      </c>
      <c r="AR66" s="361">
        <f>'P2 Incubator'!BB75</f>
        <v>0</v>
      </c>
      <c r="AS66" s="361">
        <f>'P2 Incubator'!BC75</f>
        <v>0</v>
      </c>
      <c r="AT66" s="361">
        <f>'P2 Incubator'!BD75</f>
        <v>0</v>
      </c>
      <c r="AU66" s="361">
        <f t="shared" si="86"/>
        <v>150000</v>
      </c>
      <c r="AV66" s="361">
        <f>'P2 Incubator'!BF75</f>
        <v>0</v>
      </c>
      <c r="AW66" s="361">
        <f>'P2 Incubator'!BG75</f>
        <v>0</v>
      </c>
      <c r="AX66" s="361">
        <f>'P2 Incubator'!BH75</f>
        <v>150000</v>
      </c>
      <c r="AY66" s="361">
        <f t="shared" si="87"/>
        <v>0</v>
      </c>
      <c r="AZ66" s="361">
        <f>'P2 Incubator'!BJ75</f>
        <v>0</v>
      </c>
      <c r="BA66" s="361">
        <f>'P2 Incubator'!BK75</f>
        <v>0</v>
      </c>
      <c r="BB66" s="361">
        <f>'P2 Incubator'!BL75</f>
        <v>0</v>
      </c>
      <c r="BC66" s="361">
        <f t="shared" si="88"/>
        <v>150000</v>
      </c>
      <c r="BD66" s="361">
        <f>'P2 Incubator'!BN75</f>
        <v>0</v>
      </c>
      <c r="BE66" s="361">
        <f>'P2 Incubator'!BO75</f>
        <v>0</v>
      </c>
      <c r="BF66" s="361">
        <f>'P2 Incubator'!BP75</f>
        <v>150000</v>
      </c>
      <c r="BG66" s="361">
        <f t="shared" si="89"/>
        <v>0</v>
      </c>
      <c r="BH66" s="362">
        <f>'P2 Incubator'!BR75</f>
        <v>0</v>
      </c>
      <c r="BI66" s="362">
        <f>'P2 Incubator'!BS75</f>
        <v>0</v>
      </c>
      <c r="BJ66" s="362">
        <f>'P2 Incubator'!BT75</f>
        <v>0</v>
      </c>
    </row>
    <row r="67" spans="2:65" ht="19.95" customHeight="1">
      <c r="B67" s="367" t="str">
        <f>B13</f>
        <v>P3 Munich Security Breakfast</v>
      </c>
      <c r="C67" s="339"/>
      <c r="D67" s="362">
        <f>'P3 MSF'!I44</f>
        <v>0</v>
      </c>
      <c r="E67" s="362">
        <f>'P3 MSF'!J44</f>
        <v>0</v>
      </c>
      <c r="F67" s="362">
        <f>'P3 MSF'!K44</f>
        <v>0</v>
      </c>
      <c r="G67" s="362">
        <f>'P3 MSF'!L44</f>
        <v>0</v>
      </c>
      <c r="H67" s="340"/>
      <c r="I67" s="362"/>
      <c r="J67" s="362">
        <f>'P3 MSF'!V44</f>
        <v>0</v>
      </c>
      <c r="K67" s="361">
        <f t="shared" si="78"/>
        <v>0</v>
      </c>
      <c r="L67" s="361">
        <f>'P3 MSF'!X44</f>
        <v>0</v>
      </c>
      <c r="M67" s="361">
        <f>'P3 MSF'!Y44</f>
        <v>0</v>
      </c>
      <c r="N67" s="361">
        <f>'P3 MSF'!Z44</f>
        <v>0</v>
      </c>
      <c r="O67" s="361">
        <f t="shared" si="79"/>
        <v>0</v>
      </c>
      <c r="P67" s="361">
        <f>'P3 MSF'!AB44</f>
        <v>0</v>
      </c>
      <c r="Q67" s="361">
        <f>'P3 MSF'!AC44</f>
        <v>0</v>
      </c>
      <c r="R67" s="361">
        <f>'P3 MSF'!AD44</f>
        <v>0</v>
      </c>
      <c r="S67" s="361">
        <f t="shared" si="5"/>
        <v>0</v>
      </c>
      <c r="T67" s="361">
        <f>'P3 MSF'!AF44</f>
        <v>0</v>
      </c>
      <c r="U67" s="361">
        <f>'P3 MSF'!AG44</f>
        <v>0</v>
      </c>
      <c r="V67" s="361">
        <f>'P3 MSF'!AH44</f>
        <v>0</v>
      </c>
      <c r="W67" s="361">
        <f t="shared" si="80"/>
        <v>0</v>
      </c>
      <c r="X67" s="361">
        <f>'P3 MSF'!AJ44</f>
        <v>0</v>
      </c>
      <c r="Y67" s="361">
        <f>'P3 MSF'!AK44</f>
        <v>0</v>
      </c>
      <c r="Z67" s="361">
        <f>'P3 MSF'!AL44</f>
        <v>0</v>
      </c>
      <c r="AA67" s="361">
        <f t="shared" si="81"/>
        <v>0</v>
      </c>
      <c r="AB67" s="361">
        <f>'P3 MSF'!AN44</f>
        <v>0</v>
      </c>
      <c r="AC67" s="361">
        <f>'P3 MSF'!AO44</f>
        <v>0</v>
      </c>
      <c r="AD67" s="361">
        <f>'P3 MSF'!AP44</f>
        <v>0</v>
      </c>
      <c r="AE67" s="361">
        <f t="shared" si="82"/>
        <v>0</v>
      </c>
      <c r="AF67" s="361">
        <f>'P3 MSF'!AR44</f>
        <v>0</v>
      </c>
      <c r="AG67" s="361">
        <f>'P3 MSF'!AS44</f>
        <v>0</v>
      </c>
      <c r="AH67" s="361">
        <f>'P3 MSF'!AT44</f>
        <v>0</v>
      </c>
      <c r="AI67" s="361">
        <f t="shared" si="83"/>
        <v>0</v>
      </c>
      <c r="AJ67" s="361">
        <f>'P3 MSF'!AV44</f>
        <v>0</v>
      </c>
      <c r="AK67" s="361">
        <f>'P3 MSF'!AW44</f>
        <v>0</v>
      </c>
      <c r="AL67" s="361">
        <f>'P3 MSF'!AX44</f>
        <v>0</v>
      </c>
      <c r="AM67" s="361">
        <f t="shared" si="84"/>
        <v>0</v>
      </c>
      <c r="AN67" s="361">
        <f>'P3 MSF'!AZ44</f>
        <v>0</v>
      </c>
      <c r="AO67" s="361">
        <f>'P3 MSF'!BA44</f>
        <v>0</v>
      </c>
      <c r="AP67" s="361">
        <f>'P3 MSF'!BB44</f>
        <v>0</v>
      </c>
      <c r="AQ67" s="361">
        <f t="shared" si="85"/>
        <v>0</v>
      </c>
      <c r="AR67" s="361">
        <f>'P3 MSF'!BD44</f>
        <v>0</v>
      </c>
      <c r="AS67" s="361">
        <f>'P3 MSF'!BE44</f>
        <v>0</v>
      </c>
      <c r="AT67" s="361">
        <f>'P3 MSF'!BF44</f>
        <v>0</v>
      </c>
      <c r="AU67" s="361">
        <f t="shared" si="86"/>
        <v>0</v>
      </c>
      <c r="AV67" s="361">
        <f>'P3 MSF'!BH44</f>
        <v>0</v>
      </c>
      <c r="AW67" s="361">
        <f>'P3 MSF'!BI44</f>
        <v>0</v>
      </c>
      <c r="AX67" s="361">
        <f>'P3 MSF'!BJ44</f>
        <v>0</v>
      </c>
      <c r="AY67" s="361">
        <f t="shared" si="87"/>
        <v>0</v>
      </c>
      <c r="AZ67" s="361">
        <f>'P3 MSF'!BL44</f>
        <v>0</v>
      </c>
      <c r="BA67" s="361">
        <f>'P3 MSF'!BM44</f>
        <v>0</v>
      </c>
      <c r="BB67" s="361">
        <f>'P3 MSF'!BN44</f>
        <v>0</v>
      </c>
      <c r="BC67" s="361">
        <f t="shared" si="88"/>
        <v>0</v>
      </c>
      <c r="BD67" s="361">
        <f>'P3 MSF'!BP44</f>
        <v>0</v>
      </c>
      <c r="BE67" s="361">
        <f>'P3 MSF'!BQ44</f>
        <v>0</v>
      </c>
      <c r="BF67" s="361">
        <f>'P3 MSF'!BR44</f>
        <v>0</v>
      </c>
      <c r="BG67" s="361">
        <f t="shared" si="89"/>
        <v>0</v>
      </c>
      <c r="BH67" s="362">
        <f>'P3 MSF'!BT44</f>
        <v>0</v>
      </c>
      <c r="BI67" s="362">
        <f>'P3 MSF'!BU44</f>
        <v>0</v>
      </c>
      <c r="BJ67" s="362">
        <f>'P3 MSF'!BV44</f>
        <v>0</v>
      </c>
    </row>
    <row r="68" spans="2:65" ht="19.95" customHeight="1">
      <c r="B68" s="367" t="str">
        <f>B14</f>
        <v>P4 Resilience Houses (all)</v>
      </c>
      <c r="C68" s="339"/>
      <c r="D68" s="362">
        <f>'P4 Resilience House'!F32</f>
        <v>0</v>
      </c>
      <c r="E68" s="362">
        <f>'P4 Resilience House'!G32</f>
        <v>252000</v>
      </c>
      <c r="F68" s="362">
        <f>'P4 Resilience House'!H32</f>
        <v>100000</v>
      </c>
      <c r="G68" s="362">
        <f>'P4 Resilience House'!I32</f>
        <v>0</v>
      </c>
      <c r="H68" s="340"/>
      <c r="I68" s="362"/>
      <c r="J68" s="362">
        <f>'P4 Resilience House'!S32</f>
        <v>0</v>
      </c>
      <c r="K68" s="361">
        <f t="shared" si="78"/>
        <v>0</v>
      </c>
      <c r="L68" s="361">
        <f>'P4 Resilience House'!U32</f>
        <v>0</v>
      </c>
      <c r="M68" s="361">
        <f>'P4 Resilience House'!V32</f>
        <v>0</v>
      </c>
      <c r="N68" s="361">
        <f>'P4 Resilience House'!W32</f>
        <v>0</v>
      </c>
      <c r="O68" s="361">
        <f t="shared" si="79"/>
        <v>100000</v>
      </c>
      <c r="P68" s="361">
        <f>'P4 Resilience House'!Y32</f>
        <v>100000</v>
      </c>
      <c r="Q68" s="361">
        <f>'P4 Resilience House'!Z32</f>
        <v>0</v>
      </c>
      <c r="R68" s="361">
        <f>'P4 Resilience House'!AA32</f>
        <v>0</v>
      </c>
      <c r="S68" s="361">
        <f t="shared" si="5"/>
        <v>0</v>
      </c>
      <c r="T68" s="361">
        <f>'P4 Resilience House'!AC32</f>
        <v>0</v>
      </c>
      <c r="U68" s="361">
        <f>'P4 Resilience House'!AD32</f>
        <v>0</v>
      </c>
      <c r="V68" s="361">
        <f>'P4 Resilience House'!AE32</f>
        <v>0</v>
      </c>
      <c r="W68" s="361">
        <f t="shared" si="80"/>
        <v>152000</v>
      </c>
      <c r="X68" s="361">
        <f>'P4 Resilience House'!AG32</f>
        <v>120000</v>
      </c>
      <c r="Y68" s="361">
        <f>'P4 Resilience House'!AH32</f>
        <v>0</v>
      </c>
      <c r="Z68" s="361">
        <f>'P4 Resilience House'!AI32</f>
        <v>32000</v>
      </c>
      <c r="AA68" s="361">
        <f t="shared" si="81"/>
        <v>0</v>
      </c>
      <c r="AB68" s="361">
        <f>'P4 Resilience House'!AK32</f>
        <v>0</v>
      </c>
      <c r="AC68" s="361">
        <f>'P4 Resilience House'!AL32</f>
        <v>0</v>
      </c>
      <c r="AD68" s="361">
        <f>'P4 Resilience House'!AM32</f>
        <v>0</v>
      </c>
      <c r="AE68" s="361">
        <f t="shared" si="82"/>
        <v>100000</v>
      </c>
      <c r="AF68" s="361">
        <f>'P4 Resilience House'!AO32</f>
        <v>100000</v>
      </c>
      <c r="AG68" s="361">
        <f>'P4 Resilience House'!AP32</f>
        <v>0</v>
      </c>
      <c r="AH68" s="361">
        <f>'P4 Resilience House'!AQ32</f>
        <v>0</v>
      </c>
      <c r="AI68" s="361">
        <f t="shared" si="83"/>
        <v>0</v>
      </c>
      <c r="AJ68" s="361">
        <f>'P4 Resilience House'!AS32</f>
        <v>0</v>
      </c>
      <c r="AK68" s="361">
        <f>'P4 Resilience House'!AT32</f>
        <v>0</v>
      </c>
      <c r="AL68" s="361">
        <f>'P4 Resilience House'!AU32</f>
        <v>0</v>
      </c>
      <c r="AM68" s="361">
        <f t="shared" si="84"/>
        <v>0</v>
      </c>
      <c r="AN68" s="361">
        <f>'P4 Resilience House'!AW32</f>
        <v>0</v>
      </c>
      <c r="AO68" s="361">
        <f>'P4 Resilience House'!AX32</f>
        <v>0</v>
      </c>
      <c r="AP68" s="361">
        <f>'P4 Resilience House'!AY32</f>
        <v>0</v>
      </c>
      <c r="AQ68" s="361">
        <f t="shared" si="85"/>
        <v>0</v>
      </c>
      <c r="AR68" s="361">
        <f>'P4 Resilience House'!BA32</f>
        <v>0</v>
      </c>
      <c r="AS68" s="361">
        <f>'P4 Resilience House'!BB32</f>
        <v>0</v>
      </c>
      <c r="AT68" s="361">
        <f>'P4 Resilience House'!BC32</f>
        <v>0</v>
      </c>
      <c r="AU68" s="361">
        <f t="shared" si="86"/>
        <v>0</v>
      </c>
      <c r="AV68" s="361">
        <f>'P4 Resilience House'!BE32</f>
        <v>0</v>
      </c>
      <c r="AW68" s="361">
        <f>'P4 Resilience House'!BF32</f>
        <v>0</v>
      </c>
      <c r="AX68" s="361">
        <f>'P4 Resilience House'!BG32</f>
        <v>0</v>
      </c>
      <c r="AY68" s="361">
        <f t="shared" si="87"/>
        <v>0</v>
      </c>
      <c r="AZ68" s="361">
        <f>'P4 Resilience House'!BI32</f>
        <v>0</v>
      </c>
      <c r="BA68" s="361">
        <f>'P4 Resilience House'!BJ32</f>
        <v>0</v>
      </c>
      <c r="BB68" s="361">
        <f>'P4 Resilience House'!BK32</f>
        <v>0</v>
      </c>
      <c r="BC68" s="361">
        <f t="shared" si="88"/>
        <v>0</v>
      </c>
      <c r="BD68" s="361">
        <f>'P4 Resilience House'!BM32</f>
        <v>0</v>
      </c>
      <c r="BE68" s="361">
        <f>'P4 Resilience House'!BN32</f>
        <v>0</v>
      </c>
      <c r="BF68" s="361">
        <f>'P4 Resilience House'!BO32</f>
        <v>0</v>
      </c>
      <c r="BG68" s="361">
        <f t="shared" si="89"/>
        <v>0</v>
      </c>
      <c r="BH68" s="362">
        <f>'P4 Resilience House'!BQ32</f>
        <v>0</v>
      </c>
      <c r="BI68" s="362">
        <f>'P4 Resilience House'!BR32</f>
        <v>0</v>
      </c>
      <c r="BJ68" s="362">
        <f>'P4 Resilience House'!BS32</f>
        <v>0</v>
      </c>
    </row>
    <row r="69" spans="2:65" ht="19.95" customHeight="1">
      <c r="B69" s="367" t="str">
        <f>B15</f>
        <v>P5 Indiviidual Packages Sales</v>
      </c>
      <c r="C69" s="339"/>
      <c r="D69" s="362">
        <f>'P5 Individual Packages'!G71</f>
        <v>0</v>
      </c>
      <c r="E69" s="362">
        <f>'P5 Individual Packages'!H71</f>
        <v>0</v>
      </c>
      <c r="F69" s="362">
        <f>'P5 Individual Packages'!I71</f>
        <v>0</v>
      </c>
      <c r="G69" s="362">
        <f>'P5 Individual Packages'!J71</f>
        <v>0</v>
      </c>
      <c r="H69" s="340"/>
      <c r="I69" s="362"/>
      <c r="J69" s="362">
        <f>'P5 Individual Packages'!S71</f>
        <v>0</v>
      </c>
      <c r="K69" s="361">
        <f t="shared" si="78"/>
        <v>0</v>
      </c>
      <c r="L69" s="361">
        <f>'P5 Individual Packages'!T71</f>
        <v>0</v>
      </c>
      <c r="M69" s="361">
        <f>'P5 Individual Packages'!U71</f>
        <v>0</v>
      </c>
      <c r="N69" s="361">
        <f>'P5 Individual Packages'!V71</f>
        <v>0</v>
      </c>
      <c r="O69" s="361">
        <f t="shared" si="79"/>
        <v>0</v>
      </c>
      <c r="P69" s="361">
        <f>'P5 Individual Packages'!W71</f>
        <v>0</v>
      </c>
      <c r="Q69" s="361">
        <f>'P5 Individual Packages'!X71</f>
        <v>0</v>
      </c>
      <c r="R69" s="361">
        <f>'P5 Individual Packages'!Y71</f>
        <v>0</v>
      </c>
      <c r="S69" s="361">
        <f t="shared" si="5"/>
        <v>0</v>
      </c>
      <c r="T69" s="361">
        <f>'P5 Individual Packages'!Z71</f>
        <v>0</v>
      </c>
      <c r="U69" s="361">
        <f>'P5 Individual Packages'!AA71</f>
        <v>0</v>
      </c>
      <c r="V69" s="361">
        <f>'P5 Individual Packages'!AB71</f>
        <v>0</v>
      </c>
      <c r="W69" s="361">
        <f t="shared" si="80"/>
        <v>0</v>
      </c>
      <c r="X69" s="361">
        <f>'P5 Individual Packages'!AC71</f>
        <v>0</v>
      </c>
      <c r="Y69" s="361">
        <f>'P5 Individual Packages'!AD71</f>
        <v>0</v>
      </c>
      <c r="Z69" s="361">
        <f>'P5 Individual Packages'!AE71</f>
        <v>0</v>
      </c>
      <c r="AA69" s="361">
        <f t="shared" si="81"/>
        <v>0</v>
      </c>
      <c r="AB69" s="361">
        <f>'P5 Individual Packages'!AF71</f>
        <v>0</v>
      </c>
      <c r="AC69" s="361">
        <f>'P5 Individual Packages'!AG71</f>
        <v>0</v>
      </c>
      <c r="AD69" s="361">
        <f>'P5 Individual Packages'!AH71</f>
        <v>0</v>
      </c>
      <c r="AE69" s="361">
        <f t="shared" si="82"/>
        <v>0</v>
      </c>
      <c r="AF69" s="361">
        <f>'P5 Individual Packages'!AI71</f>
        <v>0</v>
      </c>
      <c r="AG69" s="361">
        <f>'P5 Individual Packages'!AJ71</f>
        <v>0</v>
      </c>
      <c r="AH69" s="361">
        <f>'P5 Individual Packages'!AK71</f>
        <v>0</v>
      </c>
      <c r="AI69" s="361">
        <f t="shared" si="83"/>
        <v>0</v>
      </c>
      <c r="AJ69" s="361">
        <f>'P5 Individual Packages'!AL71</f>
        <v>0</v>
      </c>
      <c r="AK69" s="361">
        <f>'P5 Individual Packages'!AM71</f>
        <v>0</v>
      </c>
      <c r="AL69" s="361">
        <f>'P5 Individual Packages'!AN71</f>
        <v>0</v>
      </c>
      <c r="AM69" s="361">
        <f t="shared" si="84"/>
        <v>0</v>
      </c>
      <c r="AN69" s="361">
        <f>'P5 Individual Packages'!AO71</f>
        <v>0</v>
      </c>
      <c r="AO69" s="361">
        <f>'P5 Individual Packages'!AP71</f>
        <v>0</v>
      </c>
      <c r="AP69" s="361">
        <f>'P5 Individual Packages'!AQ71</f>
        <v>0</v>
      </c>
      <c r="AQ69" s="361">
        <f t="shared" si="85"/>
        <v>0</v>
      </c>
      <c r="AR69" s="361">
        <f>'P5 Individual Packages'!AR71</f>
        <v>0</v>
      </c>
      <c r="AS69" s="361">
        <f>'P5 Individual Packages'!AS71</f>
        <v>0</v>
      </c>
      <c r="AT69" s="361">
        <f>'P5 Individual Packages'!AT71</f>
        <v>0</v>
      </c>
      <c r="AU69" s="361">
        <f t="shared" si="86"/>
        <v>0</v>
      </c>
      <c r="AV69" s="361">
        <f>'P5 Individual Packages'!AU71</f>
        <v>0</v>
      </c>
      <c r="AW69" s="361">
        <f>'P5 Individual Packages'!AV71</f>
        <v>0</v>
      </c>
      <c r="AX69" s="361">
        <f>'P5 Individual Packages'!AW71</f>
        <v>0</v>
      </c>
      <c r="AY69" s="361">
        <f t="shared" si="87"/>
        <v>0</v>
      </c>
      <c r="AZ69" s="361">
        <f>'P5 Individual Packages'!AX71</f>
        <v>0</v>
      </c>
      <c r="BA69" s="361">
        <f>'P5 Individual Packages'!AY71</f>
        <v>0</v>
      </c>
      <c r="BB69" s="361">
        <f>'P5 Individual Packages'!AZ71</f>
        <v>0</v>
      </c>
      <c r="BC69" s="361">
        <f t="shared" si="88"/>
        <v>0</v>
      </c>
      <c r="BD69" s="361">
        <f>'P5 Individual Packages'!BA71</f>
        <v>0</v>
      </c>
      <c r="BE69" s="361">
        <f>'P5 Individual Packages'!BB71</f>
        <v>0</v>
      </c>
      <c r="BF69" s="361">
        <f>'P5 Individual Packages'!BC71</f>
        <v>0</v>
      </c>
      <c r="BG69" s="361">
        <f t="shared" si="89"/>
        <v>0</v>
      </c>
      <c r="BH69" s="362">
        <f>'P5 Individual Packages'!BD71</f>
        <v>0</v>
      </c>
      <c r="BI69" s="362">
        <f>'P5 Individual Packages'!BE71</f>
        <v>0</v>
      </c>
      <c r="BJ69" s="362">
        <f>'P5 Individual Packages'!BF71</f>
        <v>0</v>
      </c>
    </row>
    <row r="70" spans="2:65" ht="19.95" customHeight="1">
      <c r="B70" s="363"/>
      <c r="C70" s="339"/>
      <c r="D70" s="340"/>
      <c r="E70" s="340"/>
      <c r="F70" s="340"/>
      <c r="G70" s="340"/>
      <c r="H70" s="340"/>
      <c r="I70" s="340"/>
      <c r="J70" s="340"/>
      <c r="K70" s="340"/>
      <c r="L70" s="340"/>
      <c r="M70" s="340"/>
      <c r="N70" s="340"/>
      <c r="O70" s="340"/>
      <c r="P70" s="340"/>
      <c r="Q70" s="340"/>
      <c r="R70" s="340"/>
      <c r="S70" s="340"/>
      <c r="T70" s="340"/>
      <c r="U70" s="340"/>
      <c r="V70" s="340"/>
      <c r="W70" s="340"/>
      <c r="X70" s="340"/>
      <c r="Y70" s="340"/>
      <c r="Z70" s="340"/>
      <c r="AA70" s="340"/>
      <c r="AB70" s="340"/>
      <c r="AC70" s="340"/>
      <c r="AD70" s="340"/>
      <c r="AE70" s="340"/>
      <c r="AF70" s="340"/>
      <c r="AG70" s="340"/>
      <c r="AH70" s="340"/>
      <c r="AI70" s="340"/>
      <c r="AJ70" s="340"/>
      <c r="AK70" s="340"/>
      <c r="AL70" s="340"/>
      <c r="AM70" s="340"/>
      <c r="AN70" s="340"/>
      <c r="AO70" s="340"/>
      <c r="AP70" s="340"/>
      <c r="AQ70" s="340"/>
      <c r="AR70" s="340"/>
      <c r="AS70" s="340"/>
      <c r="AT70" s="340"/>
      <c r="AU70" s="340"/>
      <c r="AV70" s="340"/>
      <c r="AW70" s="340"/>
      <c r="AX70" s="340"/>
      <c r="AY70" s="340"/>
      <c r="AZ70" s="340"/>
      <c r="BA70" s="340"/>
      <c r="BB70" s="340"/>
      <c r="BC70" s="340"/>
      <c r="BD70" s="340"/>
      <c r="BE70" s="340"/>
      <c r="BF70" s="340"/>
      <c r="BG70" s="340"/>
      <c r="BH70" s="340"/>
      <c r="BI70" s="340"/>
      <c r="BJ70" s="340"/>
    </row>
    <row r="71" spans="2:65" ht="19.95" customHeight="1">
      <c r="B71" s="355" t="s">
        <v>8</v>
      </c>
      <c r="C71" s="339"/>
      <c r="D71" s="359">
        <f>N71</f>
        <v>310662.00705882348</v>
      </c>
      <c r="E71" s="359">
        <f>AD71</f>
        <v>-597345.41310924385</v>
      </c>
      <c r="F71" s="359">
        <f>AT71</f>
        <v>922463.16672269045</v>
      </c>
      <c r="G71" s="359">
        <f>BJ71</f>
        <v>19567771.746554624</v>
      </c>
      <c r="H71" s="316"/>
      <c r="I71" s="356"/>
      <c r="J71" s="357">
        <f>J8+J10+J17-J20-J43-J45-J64</f>
        <v>107905.88201680672</v>
      </c>
      <c r="K71" s="357">
        <f>N71</f>
        <v>310662.00705882348</v>
      </c>
      <c r="L71" s="357">
        <f>L8+L10+L17-L20-L43-L45-L64</f>
        <v>33907.923697478982</v>
      </c>
      <c r="M71" s="357">
        <f>M8+M10+M17-M20-M43-M45-M64</f>
        <v>169909.96537815122</v>
      </c>
      <c r="N71" s="357">
        <f>N8+N10+N17-N20-N43-N45-N64</f>
        <v>310662.00705882348</v>
      </c>
      <c r="O71" s="357">
        <f>R71</f>
        <v>47765.836890756153</v>
      </c>
      <c r="P71" s="357">
        <f>P8+P10+P17-P20-P43-P45-P64</f>
        <v>3241724.3368907562</v>
      </c>
      <c r="Q71" s="357">
        <f>Q8+Q10+Q17-Q20-Q43-Q45-Q64</f>
        <v>2991245.0868907562</v>
      </c>
      <c r="R71" s="357">
        <f>R8+R10+R17-R20-R43-R45-R64</f>
        <v>47765.836890756153</v>
      </c>
      <c r="S71" s="357">
        <f>V71</f>
        <v>-265487.91310924391</v>
      </c>
      <c r="T71" s="357">
        <f>T8+T10+T17-T20-T43-T45-T64</f>
        <v>-50652.079775910533</v>
      </c>
      <c r="U71" s="357">
        <f>U8+U10+U17-U20-U43-U45-U64</f>
        <v>-144069.99644257722</v>
      </c>
      <c r="V71" s="357">
        <f>V8+V10+V17-V20-V43-V45-V64</f>
        <v>-265487.91310924391</v>
      </c>
      <c r="W71" s="357">
        <f>Z71</f>
        <v>-544708.32977591036</v>
      </c>
      <c r="X71" s="357">
        <f>X8+X10+X17-X20-X43-X45-X64</f>
        <v>2512760.8368907562</v>
      </c>
      <c r="Y71" s="357">
        <f>Y8+Y10+Y17-Y20-Y43-Y45-Y64</f>
        <v>2436009.5868907562</v>
      </c>
      <c r="Z71" s="357">
        <f>Z8+Z10+Z17-Z20-Z43-Z45-Z64</f>
        <v>-544708.32977591036</v>
      </c>
      <c r="AA71" s="357">
        <f>AD71</f>
        <v>-597345.41310924385</v>
      </c>
      <c r="AB71" s="357">
        <f>AB8+AB10+AB17-AB20-AB43-AB45-AB64</f>
        <v>-623426.2464425771</v>
      </c>
      <c r="AC71" s="357">
        <f>AC8+AC10+AC17-AC20-AC43-AC45-AC64</f>
        <v>-612144.16310924385</v>
      </c>
      <c r="AD71" s="357">
        <f>AD8+AD10+AD17-AD20-AD43-AD45-AD64</f>
        <v>-597345.41310924385</v>
      </c>
      <c r="AE71" s="357">
        <f>AH71</f>
        <v>-47074.583277310245</v>
      </c>
      <c r="AF71" s="357">
        <f>AF8+AF10+AF17-AF20-AF43-AF45-AF64</f>
        <v>5532772.5833893558</v>
      </c>
      <c r="AG71" s="357">
        <f>AG8+AG10+AG17-AG20-AG43-AG45-AG64</f>
        <v>5453849.0000560228</v>
      </c>
      <c r="AH71" s="357">
        <f>AH8+AH10+AH17-AH20-AH43-AH45-AH64</f>
        <v>-47074.583277310245</v>
      </c>
      <c r="AI71" s="357">
        <f>AL71</f>
        <v>154.66672268975526</v>
      </c>
      <c r="AJ71" s="357">
        <f>AJ8+AJ10+AJ17-AJ20-AJ43-AJ45-AJ64</f>
        <v>-19664.833277310245</v>
      </c>
      <c r="AK71" s="357">
        <f>AK8+AK10+AK17-AK20-AK43-AK45-AK64</f>
        <v>47744.916722689755</v>
      </c>
      <c r="AL71" s="357">
        <f>AL8+AL10+AL17-AL20-AL43-AL45-AL64</f>
        <v>154.66672268975526</v>
      </c>
      <c r="AM71" s="357">
        <f>AP71</f>
        <v>580717.25005602371</v>
      </c>
      <c r="AN71" s="357">
        <f>AN8+AN10+AN17-AN20-AN43-AN45-AN64</f>
        <v>6039231.0833893567</v>
      </c>
      <c r="AO71" s="357">
        <f>AO8+AO10+AO17-AO20-AO43-AO45-AO64</f>
        <v>6103307.5000560237</v>
      </c>
      <c r="AP71" s="357">
        <f>AP8+AP10+AP17-AP20-AP43-AP45-AP64</f>
        <v>580717.25005602371</v>
      </c>
      <c r="AQ71" s="357">
        <f>AT71</f>
        <v>922463.16672269045</v>
      </c>
      <c r="AR71" s="357">
        <f>AR8+AR10+AR17-AR20-AR43-AR45-AR64</f>
        <v>648127.00005602371</v>
      </c>
      <c r="AS71" s="357">
        <f>AS8+AS10+AS17-AS20-AS43-AS45-AS64</f>
        <v>770536.75005602371</v>
      </c>
      <c r="AT71" s="357">
        <f>AT8+AT10+AT17-AT20-AT43-AT45-AT64</f>
        <v>922463.16672269045</v>
      </c>
      <c r="AU71" s="357">
        <f>AX71</f>
        <v>5818233.9965546262</v>
      </c>
      <c r="AV71" s="357">
        <f>AV8+AV10+AV17-AV20-AV43-AV45-AV64</f>
        <v>8571747.8298879582</v>
      </c>
      <c r="AW71" s="357">
        <f>AW8+AW10+AW17-AW20-AW43-AW45-AW64</f>
        <v>9907490.9132212922</v>
      </c>
      <c r="AX71" s="357">
        <f>AX8+AX10+AX17-AX20-AX43-AX45-AX64</f>
        <v>5818233.9965546262</v>
      </c>
      <c r="AY71" s="357">
        <f>BB71</f>
        <v>10120463.246554628</v>
      </c>
      <c r="AZ71" s="357">
        <f>AZ8+AZ10+AZ17-AZ20-AZ43-AZ45-AZ64</f>
        <v>7262310.4132212931</v>
      </c>
      <c r="BA71" s="357">
        <f>BA8+BA10+BA17-BA20-BA43-BA45-BA64</f>
        <v>8751386.8298879601</v>
      </c>
      <c r="BB71" s="357">
        <f>BB8+BB10+BB17-BB20-BB43-BB45-BB64</f>
        <v>10120463.246554628</v>
      </c>
      <c r="BC71" s="357">
        <f>BF71</f>
        <v>14966025.82988796</v>
      </c>
      <c r="BD71" s="357">
        <f>BD8+BD10+BD17-BD20-BD43-BD45-BD64</f>
        <v>17576206.329887964</v>
      </c>
      <c r="BE71" s="357">
        <f>BE8+BE10+BE17-BE20-BE43-BE45-BE64</f>
        <v>19056949.413221296</v>
      </c>
      <c r="BF71" s="357">
        <f>BF8+BF10+BF17-BF20-BF43-BF45-BF64</f>
        <v>14966025.82988796</v>
      </c>
      <c r="BG71" s="357">
        <f>BJ71</f>
        <v>19567771.746554624</v>
      </c>
      <c r="BH71" s="357">
        <f>BH8+BH10+BH17-BH20-BH43-BH45-BH64</f>
        <v>16455102.246554626</v>
      </c>
      <c r="BI71" s="357">
        <f>BI8+BI10+BI17-BI20-BI43-BI45-BI64</f>
        <v>17999178.663221292</v>
      </c>
      <c r="BJ71" s="357">
        <f>BJ8+BJ10+BJ17-BJ20-BJ43-BJ45-BJ64</f>
        <v>19567771.746554624</v>
      </c>
      <c r="BK71" s="151"/>
      <c r="BL71" s="151"/>
      <c r="BM71" s="151"/>
    </row>
    <row r="72" spans="2:65">
      <c r="B72" s="114"/>
    </row>
  </sheetData>
  <mergeCells count="8">
    <mergeCell ref="F5:F6"/>
    <mergeCell ref="E5:E6"/>
    <mergeCell ref="D5:D6"/>
    <mergeCell ref="K5:N5"/>
    <mergeCell ref="AU5:BJ5"/>
    <mergeCell ref="O5:AD5"/>
    <mergeCell ref="AE5:AT5"/>
    <mergeCell ref="G5:G6"/>
  </mergeCells>
  <pageMargins left="0.7" right="0.7" top="0.78740157499999996" bottom="0.78740157499999996" header="0.3" footer="0.3"/>
  <pageSetup paperSize="9" scale="20" orientation="landscape" horizontalDpi="0" verticalDpi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65198-B37F-497A-9ADC-00BBCC522246}">
  <sheetPr>
    <tabColor theme="1" tint="0.499984740745262"/>
  </sheetPr>
  <dimension ref="B1:G11"/>
  <sheetViews>
    <sheetView workbookViewId="0">
      <selection activeCell="C5" sqref="C5"/>
    </sheetView>
  </sheetViews>
  <sheetFormatPr baseColWidth="10" defaultColWidth="11" defaultRowHeight="13.8"/>
  <cols>
    <col min="1" max="1" width="4.44140625" style="156" customWidth="1"/>
    <col min="2" max="2" width="15" style="156" customWidth="1"/>
    <col min="3" max="3" width="19.21875" style="156" customWidth="1"/>
    <col min="4" max="4" width="20.44140625" style="156" customWidth="1"/>
    <col min="5" max="5" width="21.77734375" style="156" customWidth="1"/>
    <col min="6" max="6" width="19.44140625" style="156" customWidth="1"/>
    <col min="7" max="7" width="23.21875" style="156" customWidth="1"/>
    <col min="8" max="16384" width="11" style="156"/>
  </cols>
  <sheetData>
    <row r="1" spans="2:7">
      <c r="B1" s="182"/>
      <c r="C1" s="182"/>
      <c r="D1" s="182"/>
      <c r="E1" s="182"/>
      <c r="F1" s="182"/>
      <c r="G1" s="182"/>
    </row>
    <row r="2" spans="2:7" ht="15.6">
      <c r="B2" s="190" t="s">
        <v>264</v>
      </c>
      <c r="C2" s="183"/>
      <c r="D2" s="183"/>
      <c r="E2" s="183"/>
      <c r="F2" s="183"/>
      <c r="G2" s="180"/>
    </row>
    <row r="4" spans="2:7">
      <c r="B4" s="189" t="s">
        <v>265</v>
      </c>
      <c r="C4" s="193">
        <v>45901</v>
      </c>
      <c r="D4" s="181"/>
    </row>
    <row r="5" spans="2:7">
      <c r="B5" s="189" t="s">
        <v>266</v>
      </c>
      <c r="C5" s="194" t="s">
        <v>267</v>
      </c>
      <c r="D5" s="181"/>
    </row>
    <row r="7" spans="2:7">
      <c r="B7" s="181"/>
    </row>
    <row r="8" spans="2:7" s="184" customFormat="1" ht="54" customHeight="1">
      <c r="B8" s="185" t="s">
        <v>268</v>
      </c>
      <c r="C8" s="185" t="s">
        <v>269</v>
      </c>
      <c r="D8" s="185" t="s">
        <v>270</v>
      </c>
      <c r="E8" s="185" t="s">
        <v>271</v>
      </c>
      <c r="F8" s="185" t="s">
        <v>272</v>
      </c>
      <c r="G8" s="185" t="s">
        <v>273</v>
      </c>
    </row>
    <row r="9" spans="2:7" ht="70.95" customHeight="1">
      <c r="B9" s="186" t="s">
        <v>274</v>
      </c>
      <c r="C9" s="186" t="s">
        <v>275</v>
      </c>
      <c r="D9" s="187" t="s">
        <v>276</v>
      </c>
      <c r="E9" s="187" t="s">
        <v>277</v>
      </c>
      <c r="F9" s="187" t="s">
        <v>278</v>
      </c>
      <c r="G9" s="187" t="s">
        <v>279</v>
      </c>
    </row>
    <row r="10" spans="2:7" ht="70.95" customHeight="1">
      <c r="B10" s="186" t="s">
        <v>280</v>
      </c>
      <c r="C10" s="186" t="s">
        <v>281</v>
      </c>
      <c r="D10" s="187" t="s">
        <v>276</v>
      </c>
      <c r="E10" s="187" t="s">
        <v>282</v>
      </c>
      <c r="F10" s="187" t="s">
        <v>278</v>
      </c>
      <c r="G10" s="187" t="s">
        <v>283</v>
      </c>
    </row>
    <row r="11" spans="2:7">
      <c r="B11" s="420" t="s">
        <v>284</v>
      </c>
      <c r="C11" s="421"/>
      <c r="D11" s="422"/>
      <c r="E11" s="192" t="s">
        <v>285</v>
      </c>
      <c r="F11" s="188"/>
      <c r="G11" s="191"/>
    </row>
  </sheetData>
  <mergeCells count="1">
    <mergeCell ref="B11:D11"/>
  </mergeCells>
  <conditionalFormatting sqref="B2 G2">
    <cfRule type="cellIs" dxfId="2" priority="2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274E13"/>
    <outlinePr summaryBelow="0"/>
  </sheetPr>
  <dimension ref="A1:BX69"/>
  <sheetViews>
    <sheetView showGridLines="0" workbookViewId="0">
      <pane xSplit="14" ySplit="1" topLeftCell="O2" activePane="bottomRight" state="frozen"/>
      <selection pane="topRight" activeCell="O1" sqref="O1"/>
      <selection pane="bottomLeft" activeCell="A2" sqref="A2"/>
      <selection pane="bottomRight" activeCell="O2" sqref="O2"/>
    </sheetView>
  </sheetViews>
  <sheetFormatPr baseColWidth="10" defaultColWidth="14.44140625" defaultRowHeight="15.75" customHeight="1" outlineLevelRow="2" outlineLevelCol="1"/>
  <cols>
    <col min="1" max="1" width="4.21875" customWidth="1" outlineLevel="1"/>
    <col min="2" max="2" width="30.21875" customWidth="1"/>
    <col min="3" max="3" width="5.77734375" customWidth="1"/>
    <col min="4" max="4" width="21.21875" customWidth="1"/>
    <col min="5" max="5" width="8.44140625" customWidth="1" outlineLevel="1"/>
    <col min="6" max="6" width="6.21875" customWidth="1" outlineLevel="1"/>
    <col min="7" max="7" width="9.77734375" customWidth="1" outlineLevel="1"/>
    <col min="8" max="8" width="6.21875" customWidth="1" outlineLevel="1"/>
    <col min="9" max="9" width="9.77734375" customWidth="1" outlineLevel="1"/>
    <col min="10" max="10" width="6.21875" customWidth="1" outlineLevel="1"/>
    <col min="11" max="11" width="9.77734375" customWidth="1" outlineLevel="1"/>
    <col min="12" max="12" width="6.21875" customWidth="1" outlineLevel="1"/>
    <col min="13" max="13" width="9.77734375" customWidth="1" outlineLevel="1"/>
    <col min="14" max="14" width="6.21875" customWidth="1"/>
    <col min="15" max="16" width="0.44140625" customWidth="1"/>
    <col min="17" max="17" width="8.44140625" customWidth="1"/>
    <col min="18" max="19" width="8" customWidth="1"/>
    <col min="20" max="22" width="8.44140625" customWidth="1"/>
    <col min="23" max="23" width="8" customWidth="1"/>
    <col min="24" max="36" width="8.44140625" customWidth="1"/>
    <col min="37" max="76" width="9.77734375" customWidth="1"/>
  </cols>
  <sheetData>
    <row r="1" spans="1:76" ht="13.8">
      <c r="A1" s="24"/>
      <c r="B1" s="20"/>
      <c r="C1" s="25"/>
      <c r="D1" s="26"/>
      <c r="E1" s="426">
        <v>2021</v>
      </c>
      <c r="F1" s="424"/>
      <c r="G1" s="426">
        <v>2022</v>
      </c>
      <c r="H1" s="424"/>
      <c r="I1" s="426">
        <v>2023</v>
      </c>
      <c r="J1" s="424"/>
      <c r="K1" s="27">
        <v>2024</v>
      </c>
      <c r="L1" s="28"/>
      <c r="M1" s="27">
        <v>2025</v>
      </c>
      <c r="N1" s="28"/>
      <c r="O1" s="29"/>
      <c r="P1" s="30"/>
      <c r="Q1" s="123">
        <v>44197</v>
      </c>
      <c r="R1" s="30">
        <v>44228</v>
      </c>
      <c r="S1" s="30">
        <v>44256</v>
      </c>
      <c r="T1" s="30">
        <v>44287</v>
      </c>
      <c r="U1" s="30">
        <v>44317</v>
      </c>
      <c r="V1" s="30">
        <v>44348</v>
      </c>
      <c r="W1" s="30">
        <v>44378</v>
      </c>
      <c r="X1" s="30">
        <v>44409</v>
      </c>
      <c r="Y1" s="30">
        <v>44440</v>
      </c>
      <c r="Z1" s="30">
        <v>44470</v>
      </c>
      <c r="AA1" s="30">
        <v>44501</v>
      </c>
      <c r="AB1" s="30">
        <v>44531</v>
      </c>
      <c r="AC1" s="123">
        <v>44562</v>
      </c>
      <c r="AD1" s="30">
        <v>44593</v>
      </c>
      <c r="AE1" s="30">
        <v>44621</v>
      </c>
      <c r="AF1" s="30">
        <v>44652</v>
      </c>
      <c r="AG1" s="30">
        <v>44682</v>
      </c>
      <c r="AH1" s="30">
        <v>44713</v>
      </c>
      <c r="AI1" s="30">
        <v>44743</v>
      </c>
      <c r="AJ1" s="30">
        <v>44774</v>
      </c>
      <c r="AK1" s="30">
        <v>44805</v>
      </c>
      <c r="AL1" s="30">
        <v>44835</v>
      </c>
      <c r="AM1" s="30">
        <v>44866</v>
      </c>
      <c r="AN1" s="30">
        <v>44896</v>
      </c>
      <c r="AO1" s="123">
        <v>44927</v>
      </c>
      <c r="AP1" s="30">
        <v>44958</v>
      </c>
      <c r="AQ1" s="30">
        <v>44986</v>
      </c>
      <c r="AR1" s="30">
        <v>45017</v>
      </c>
      <c r="AS1" s="30">
        <v>45047</v>
      </c>
      <c r="AT1" s="30">
        <v>45078</v>
      </c>
      <c r="AU1" s="30">
        <v>45108</v>
      </c>
      <c r="AV1" s="30">
        <v>45139</v>
      </c>
      <c r="AW1" s="30">
        <v>45170</v>
      </c>
      <c r="AX1" s="30">
        <v>45200</v>
      </c>
      <c r="AY1" s="30">
        <v>45231</v>
      </c>
      <c r="AZ1" s="145">
        <v>45261</v>
      </c>
      <c r="BA1" s="123">
        <v>45292</v>
      </c>
      <c r="BB1" s="30">
        <v>45323</v>
      </c>
      <c r="BC1" s="30">
        <v>45352</v>
      </c>
      <c r="BD1" s="30">
        <v>45383</v>
      </c>
      <c r="BE1" s="30">
        <v>45413</v>
      </c>
      <c r="BF1" s="30">
        <v>45444</v>
      </c>
      <c r="BG1" s="30">
        <v>45474</v>
      </c>
      <c r="BH1" s="30">
        <v>45505</v>
      </c>
      <c r="BI1" s="30">
        <v>45536</v>
      </c>
      <c r="BJ1" s="30">
        <v>45566</v>
      </c>
      <c r="BK1" s="30">
        <v>45597</v>
      </c>
      <c r="BL1" s="30">
        <v>45627</v>
      </c>
      <c r="BM1" s="123">
        <v>45658</v>
      </c>
      <c r="BN1" s="30">
        <v>45689</v>
      </c>
      <c r="BO1" s="30">
        <v>45717</v>
      </c>
      <c r="BP1" s="30">
        <v>45748</v>
      </c>
      <c r="BQ1" s="30">
        <v>45778</v>
      </c>
      <c r="BR1" s="30">
        <v>45809</v>
      </c>
      <c r="BS1" s="30">
        <v>45839</v>
      </c>
      <c r="BT1" s="30">
        <v>45870</v>
      </c>
      <c r="BU1" s="30">
        <v>45901</v>
      </c>
      <c r="BV1" s="30">
        <v>45931</v>
      </c>
      <c r="BW1" s="30">
        <v>45962</v>
      </c>
      <c r="BX1" s="145">
        <v>45992</v>
      </c>
    </row>
    <row r="2" spans="1:76" ht="13.8" outlineLevel="1">
      <c r="A2" s="124"/>
      <c r="B2" s="20"/>
      <c r="C2" s="427"/>
      <c r="D2" s="31" t="s">
        <v>286</v>
      </c>
      <c r="E2" s="32">
        <v>44197</v>
      </c>
      <c r="F2" s="33"/>
      <c r="G2" s="32">
        <v>44562</v>
      </c>
      <c r="H2" s="34"/>
      <c r="I2" s="32">
        <v>44927</v>
      </c>
      <c r="J2" s="34"/>
      <c r="K2" s="32">
        <v>45292</v>
      </c>
      <c r="L2" s="33"/>
      <c r="M2" s="32">
        <v>45658</v>
      </c>
      <c r="N2" s="35" t="s">
        <v>286</v>
      </c>
      <c r="O2" s="29"/>
      <c r="P2" s="36"/>
      <c r="Q2" s="423">
        <v>2021</v>
      </c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3">
        <v>2022</v>
      </c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4"/>
      <c r="AO2" s="423">
        <v>2023</v>
      </c>
      <c r="AP2" s="424"/>
      <c r="AQ2" s="424"/>
      <c r="AR2" s="424"/>
      <c r="AS2" s="424"/>
      <c r="AT2" s="424"/>
      <c r="AU2" s="424"/>
      <c r="AV2" s="424"/>
      <c r="AW2" s="424"/>
      <c r="AX2" s="424"/>
      <c r="AY2" s="424"/>
      <c r="AZ2" s="425"/>
      <c r="BA2" s="423">
        <v>2024</v>
      </c>
      <c r="BB2" s="424"/>
      <c r="BC2" s="424"/>
      <c r="BD2" s="424"/>
      <c r="BE2" s="424"/>
      <c r="BF2" s="424"/>
      <c r="BG2" s="424"/>
      <c r="BH2" s="424"/>
      <c r="BI2" s="424"/>
      <c r="BJ2" s="424"/>
      <c r="BK2" s="424"/>
      <c r="BL2" s="424"/>
      <c r="BM2" s="423">
        <v>2025</v>
      </c>
      <c r="BN2" s="424"/>
      <c r="BO2" s="424"/>
      <c r="BP2" s="424"/>
      <c r="BQ2" s="424"/>
      <c r="BR2" s="424"/>
      <c r="BS2" s="424"/>
      <c r="BT2" s="424"/>
      <c r="BU2" s="424"/>
      <c r="BV2" s="424"/>
      <c r="BW2" s="424"/>
      <c r="BX2" s="425"/>
    </row>
    <row r="3" spans="1:76" ht="13.8" outlineLevel="1">
      <c r="A3" s="17"/>
      <c r="B3" s="20"/>
      <c r="C3" s="424"/>
      <c r="D3" s="31" t="s">
        <v>287</v>
      </c>
      <c r="E3" s="32">
        <v>44531</v>
      </c>
      <c r="F3" s="33"/>
      <c r="G3" s="32">
        <v>44896</v>
      </c>
      <c r="H3" s="34"/>
      <c r="I3" s="32">
        <v>45261</v>
      </c>
      <c r="J3" s="34"/>
      <c r="K3" s="32">
        <v>45627</v>
      </c>
      <c r="L3" s="33"/>
      <c r="M3" s="32">
        <v>45992</v>
      </c>
      <c r="N3" s="35" t="s">
        <v>287</v>
      </c>
      <c r="O3" s="29"/>
      <c r="P3" s="37"/>
      <c r="Q3" s="125">
        <v>2021</v>
      </c>
      <c r="R3" s="37">
        <v>2021</v>
      </c>
      <c r="S3" s="37">
        <v>2021</v>
      </c>
      <c r="T3" s="37">
        <v>2021</v>
      </c>
      <c r="U3" s="37">
        <v>2021</v>
      </c>
      <c r="V3" s="37">
        <v>2021</v>
      </c>
      <c r="W3" s="37">
        <v>2021</v>
      </c>
      <c r="X3" s="37">
        <v>2021</v>
      </c>
      <c r="Y3" s="37">
        <v>2021</v>
      </c>
      <c r="Z3" s="37">
        <v>2021</v>
      </c>
      <c r="AA3" s="37">
        <v>2021</v>
      </c>
      <c r="AB3" s="37">
        <v>2021</v>
      </c>
      <c r="AC3" s="125">
        <v>2022</v>
      </c>
      <c r="AD3" s="37">
        <v>2022</v>
      </c>
      <c r="AE3" s="37">
        <v>2022</v>
      </c>
      <c r="AF3" s="37">
        <v>2022</v>
      </c>
      <c r="AG3" s="37">
        <v>2022</v>
      </c>
      <c r="AH3" s="37">
        <v>2022</v>
      </c>
      <c r="AI3" s="37">
        <v>2022</v>
      </c>
      <c r="AJ3" s="37">
        <v>2022</v>
      </c>
      <c r="AK3" s="37">
        <v>2022</v>
      </c>
      <c r="AL3" s="37">
        <v>2022</v>
      </c>
      <c r="AM3" s="37">
        <v>2022</v>
      </c>
      <c r="AN3" s="37">
        <v>2022</v>
      </c>
      <c r="AO3" s="125">
        <v>2023</v>
      </c>
      <c r="AP3" s="37">
        <v>2023</v>
      </c>
      <c r="AQ3" s="37">
        <v>2023</v>
      </c>
      <c r="AR3" s="37">
        <v>2023</v>
      </c>
      <c r="AS3" s="37">
        <v>2023</v>
      </c>
      <c r="AT3" s="37">
        <v>2023</v>
      </c>
      <c r="AU3" s="37">
        <v>2023</v>
      </c>
      <c r="AV3" s="37">
        <v>2023</v>
      </c>
      <c r="AW3" s="37">
        <v>2023</v>
      </c>
      <c r="AX3" s="37">
        <v>2023</v>
      </c>
      <c r="AY3" s="37">
        <v>2023</v>
      </c>
      <c r="AZ3" s="126">
        <v>2023</v>
      </c>
      <c r="BA3" s="125">
        <v>2024</v>
      </c>
      <c r="BB3" s="37">
        <v>2024</v>
      </c>
      <c r="BC3" s="37">
        <v>2024</v>
      </c>
      <c r="BD3" s="37">
        <v>2024</v>
      </c>
      <c r="BE3" s="37">
        <v>2024</v>
      </c>
      <c r="BF3" s="37">
        <v>2024</v>
      </c>
      <c r="BG3" s="37">
        <v>2024</v>
      </c>
      <c r="BH3" s="37">
        <v>2024</v>
      </c>
      <c r="BI3" s="37">
        <v>2024</v>
      </c>
      <c r="BJ3" s="37">
        <v>2024</v>
      </c>
      <c r="BK3" s="37">
        <v>2024</v>
      </c>
      <c r="BL3" s="37">
        <v>2024</v>
      </c>
      <c r="BM3" s="125">
        <v>2025</v>
      </c>
      <c r="BN3" s="37">
        <v>2025</v>
      </c>
      <c r="BO3" s="37">
        <v>2025</v>
      </c>
      <c r="BP3" s="37">
        <v>2025</v>
      </c>
      <c r="BQ3" s="37">
        <v>2025</v>
      </c>
      <c r="BR3" s="37">
        <v>2025</v>
      </c>
      <c r="BS3" s="37">
        <v>2025</v>
      </c>
      <c r="BT3" s="37">
        <v>2025</v>
      </c>
      <c r="BU3" s="37">
        <v>2025</v>
      </c>
      <c r="BV3" s="37">
        <v>2025</v>
      </c>
      <c r="BW3" s="37">
        <v>2025</v>
      </c>
      <c r="BX3" s="126">
        <v>2025</v>
      </c>
    </row>
    <row r="4" spans="1:76" ht="13.8">
      <c r="A4" s="17"/>
      <c r="F4" s="38"/>
      <c r="H4" s="38"/>
      <c r="J4" s="38"/>
      <c r="L4" s="38"/>
      <c r="N4" s="38"/>
      <c r="Q4" s="122"/>
      <c r="AC4" s="122"/>
      <c r="AO4" s="122"/>
      <c r="AZ4" s="134"/>
      <c r="BA4" s="122"/>
      <c r="BM4" s="122"/>
      <c r="BX4" s="134"/>
    </row>
    <row r="5" spans="1:76" ht="13.8">
      <c r="A5" s="17" t="s">
        <v>300</v>
      </c>
      <c r="B5" s="39" t="s">
        <v>312</v>
      </c>
      <c r="C5" s="11"/>
      <c r="D5" s="11"/>
      <c r="E5" s="40">
        <v>484050</v>
      </c>
      <c r="F5" s="41">
        <v>1</v>
      </c>
      <c r="G5" s="40">
        <v>1648305.2615046501</v>
      </c>
      <c r="H5" s="41">
        <v>1</v>
      </c>
      <c r="I5" s="40">
        <v>2868327.0915644937</v>
      </c>
      <c r="J5" s="41">
        <v>1</v>
      </c>
      <c r="K5" s="40">
        <v>3974445.5966572836</v>
      </c>
      <c r="L5" s="41">
        <v>1</v>
      </c>
      <c r="M5" s="40">
        <v>5055272.9356189454</v>
      </c>
      <c r="N5" s="41">
        <v>1</v>
      </c>
      <c r="O5" s="11"/>
      <c r="P5" s="40"/>
      <c r="Q5" s="127">
        <v>5550</v>
      </c>
      <c r="R5" s="40">
        <v>9750</v>
      </c>
      <c r="S5" s="40">
        <v>16650</v>
      </c>
      <c r="T5" s="40">
        <v>21750</v>
      </c>
      <c r="U5" s="40">
        <v>29400</v>
      </c>
      <c r="V5" s="40">
        <v>35100</v>
      </c>
      <c r="W5" s="40">
        <v>43050</v>
      </c>
      <c r="X5" s="40">
        <v>49050</v>
      </c>
      <c r="Y5" s="40">
        <v>57300</v>
      </c>
      <c r="Z5" s="40">
        <v>63450</v>
      </c>
      <c r="AA5" s="40">
        <v>71850</v>
      </c>
      <c r="AB5" s="40">
        <v>81150</v>
      </c>
      <c r="AC5" s="127">
        <v>91950</v>
      </c>
      <c r="AD5" s="40">
        <v>99937.5</v>
      </c>
      <c r="AE5" s="40">
        <v>109753.125</v>
      </c>
      <c r="AF5" s="40">
        <v>117152.34375</v>
      </c>
      <c r="AG5" s="40">
        <v>126414.2578125</v>
      </c>
      <c r="AH5" s="40">
        <v>133398.193359375</v>
      </c>
      <c r="AI5" s="40">
        <v>142348.64501953125</v>
      </c>
      <c r="AJ5" s="40">
        <v>149098.98376464844</v>
      </c>
      <c r="AK5" s="40">
        <v>157874.23782348633</v>
      </c>
      <c r="AL5" s="40">
        <v>164493.17836761475</v>
      </c>
      <c r="AM5" s="40">
        <v>173169.88377571106</v>
      </c>
      <c r="AN5" s="40">
        <v>182714.91283178329</v>
      </c>
      <c r="AO5" s="127">
        <v>193586.18462383747</v>
      </c>
      <c r="AP5" s="40">
        <v>201777.1384678781</v>
      </c>
      <c r="AQ5" s="40">
        <v>211632.85385090858</v>
      </c>
      <c r="AR5" s="40">
        <v>219062.14038818143</v>
      </c>
      <c r="AS5" s="40">
        <v>228346.60529113607</v>
      </c>
      <c r="AT5" s="40">
        <v>235347.45396835206</v>
      </c>
      <c r="AU5" s="40">
        <v>244310.59047626404</v>
      </c>
      <c r="AV5" s="40">
        <v>251070.44285719804</v>
      </c>
      <c r="AW5" s="40">
        <v>259852.83214289852</v>
      </c>
      <c r="AX5" s="40">
        <v>266477.12410717388</v>
      </c>
      <c r="AY5" s="40">
        <v>275157.84308038041</v>
      </c>
      <c r="AZ5" s="42">
        <v>281705.88231028529</v>
      </c>
      <c r="BA5" s="127">
        <v>290329.41173271398</v>
      </c>
      <c r="BB5" s="40">
        <v>296834.5587995355</v>
      </c>
      <c r="BC5" s="40">
        <v>305425.91909965163</v>
      </c>
      <c r="BD5" s="40">
        <v>311906.93932473869</v>
      </c>
      <c r="BE5" s="40">
        <v>320480.20449355402</v>
      </c>
      <c r="BF5" s="40">
        <v>326947.6533701655</v>
      </c>
      <c r="BG5" s="40">
        <v>335510.74002762412</v>
      </c>
      <c r="BH5" s="40">
        <v>341970.55502071814</v>
      </c>
      <c r="BI5" s="40">
        <v>350527.9162655386</v>
      </c>
      <c r="BJ5" s="40">
        <v>356983.43719915394</v>
      </c>
      <c r="BK5" s="40">
        <v>365537.57789936545</v>
      </c>
      <c r="BL5" s="40">
        <v>371990.68342452409</v>
      </c>
      <c r="BM5" s="127">
        <v>380543.01256839308</v>
      </c>
      <c r="BN5" s="40">
        <v>386994.75942629483</v>
      </c>
      <c r="BO5" s="40">
        <v>395546.06956972112</v>
      </c>
      <c r="BP5" s="40">
        <v>401997.05217729084</v>
      </c>
      <c r="BQ5" s="40">
        <v>410547.78913296812</v>
      </c>
      <c r="BR5" s="40">
        <v>416998.3418497261</v>
      </c>
      <c r="BS5" s="40">
        <v>425548.75638729456</v>
      </c>
      <c r="BT5" s="40">
        <v>431999.06729047094</v>
      </c>
      <c r="BU5" s="40">
        <v>440549.3004678532</v>
      </c>
      <c r="BV5" s="40">
        <v>446999.4753508899</v>
      </c>
      <c r="BW5" s="40">
        <v>455549.60651316744</v>
      </c>
      <c r="BX5" s="42">
        <v>461999.70488487557</v>
      </c>
    </row>
    <row r="6" spans="1:76" ht="13.8">
      <c r="A6" s="17"/>
      <c r="E6" s="1">
        <v>0</v>
      </c>
      <c r="F6" s="38">
        <v>0</v>
      </c>
      <c r="G6" s="1">
        <v>0</v>
      </c>
      <c r="H6" s="38">
        <v>0</v>
      </c>
      <c r="I6" s="1">
        <v>0</v>
      </c>
      <c r="J6" s="38">
        <v>0</v>
      </c>
      <c r="K6" s="10">
        <v>0</v>
      </c>
      <c r="L6" s="38">
        <v>0</v>
      </c>
      <c r="M6" s="10">
        <v>0</v>
      </c>
      <c r="N6" s="38">
        <v>0</v>
      </c>
      <c r="P6" s="10"/>
      <c r="Q6" s="111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11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11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2"/>
      <c r="BA6" s="111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11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12"/>
    </row>
    <row r="7" spans="1:76" ht="13.8" collapsed="1">
      <c r="A7" s="17"/>
      <c r="B7" s="39" t="s">
        <v>313</v>
      </c>
      <c r="C7" s="11"/>
      <c r="D7" s="11"/>
      <c r="E7" s="40">
        <v>9681</v>
      </c>
      <c r="F7" s="41">
        <v>0.02</v>
      </c>
      <c r="G7" s="40">
        <v>32966.105230093002</v>
      </c>
      <c r="H7" s="41">
        <v>0.02</v>
      </c>
      <c r="I7" s="40">
        <v>57366.541831289884</v>
      </c>
      <c r="J7" s="41">
        <v>2.0000000000000004E-2</v>
      </c>
      <c r="K7" s="40">
        <v>79488.91193314566</v>
      </c>
      <c r="L7" s="41">
        <v>1.9999999999999997E-2</v>
      </c>
      <c r="M7" s="40">
        <v>101105.45871237892</v>
      </c>
      <c r="N7" s="41">
        <v>2.0000000000000004E-2</v>
      </c>
      <c r="O7" s="11"/>
      <c r="P7" s="40"/>
      <c r="Q7" s="127">
        <v>111</v>
      </c>
      <c r="R7" s="40">
        <v>195</v>
      </c>
      <c r="S7" s="40">
        <v>333</v>
      </c>
      <c r="T7" s="40">
        <v>435</v>
      </c>
      <c r="U7" s="40">
        <v>588</v>
      </c>
      <c r="V7" s="40">
        <v>702</v>
      </c>
      <c r="W7" s="40">
        <v>861</v>
      </c>
      <c r="X7" s="40">
        <v>981</v>
      </c>
      <c r="Y7" s="40">
        <v>1146</v>
      </c>
      <c r="Z7" s="40">
        <v>1269</v>
      </c>
      <c r="AA7" s="40">
        <v>1437</v>
      </c>
      <c r="AB7" s="40">
        <v>1623</v>
      </c>
      <c r="AC7" s="127">
        <v>1839</v>
      </c>
      <c r="AD7" s="40">
        <v>1998.75</v>
      </c>
      <c r="AE7" s="40">
        <v>2195.0625</v>
      </c>
      <c r="AF7" s="40">
        <v>2343.046875</v>
      </c>
      <c r="AG7" s="40">
        <v>2528.28515625</v>
      </c>
      <c r="AH7" s="40">
        <v>2667.9638671875</v>
      </c>
      <c r="AI7" s="40">
        <v>2846.972900390625</v>
      </c>
      <c r="AJ7" s="40">
        <v>2981.9796752929688</v>
      </c>
      <c r="AK7" s="40">
        <v>3157.4847564697266</v>
      </c>
      <c r="AL7" s="40">
        <v>3289.8635673522949</v>
      </c>
      <c r="AM7" s="40">
        <v>3463.3976755142212</v>
      </c>
      <c r="AN7" s="40">
        <v>3654.2982566356659</v>
      </c>
      <c r="AO7" s="127">
        <v>3871.7236924767494</v>
      </c>
      <c r="AP7" s="40">
        <v>4035.5427693575621</v>
      </c>
      <c r="AQ7" s="40">
        <v>4232.6570770181715</v>
      </c>
      <c r="AR7" s="40">
        <v>4381.2428077636287</v>
      </c>
      <c r="AS7" s="40">
        <v>4566.9321058227215</v>
      </c>
      <c r="AT7" s="40">
        <v>4706.9490793670411</v>
      </c>
      <c r="AU7" s="40">
        <v>4886.2118095252808</v>
      </c>
      <c r="AV7" s="40">
        <v>5021.4088571439606</v>
      </c>
      <c r="AW7" s="40">
        <v>5197.0566428579705</v>
      </c>
      <c r="AX7" s="40">
        <v>5329.5424821434772</v>
      </c>
      <c r="AY7" s="40">
        <v>5503.1568616076074</v>
      </c>
      <c r="AZ7" s="42">
        <v>5634.1176462057056</v>
      </c>
      <c r="BA7" s="127">
        <v>5806.5882346542794</v>
      </c>
      <c r="BB7" s="40">
        <v>5936.6911759907098</v>
      </c>
      <c r="BC7" s="40">
        <v>6108.5183819930326</v>
      </c>
      <c r="BD7" s="40">
        <v>6238.1387864947737</v>
      </c>
      <c r="BE7" s="40">
        <v>6409.6040898710808</v>
      </c>
      <c r="BF7" s="40">
        <v>6538.9530674033103</v>
      </c>
      <c r="BG7" s="40">
        <v>6710.2148005524823</v>
      </c>
      <c r="BH7" s="40">
        <v>6839.4111004143624</v>
      </c>
      <c r="BI7" s="40">
        <v>7010.5583253107716</v>
      </c>
      <c r="BJ7" s="40">
        <v>7139.6687439830785</v>
      </c>
      <c r="BK7" s="40">
        <v>7310.7515579873088</v>
      </c>
      <c r="BL7" s="40">
        <v>7439.8136684904821</v>
      </c>
      <c r="BM7" s="127">
        <v>7610.8602513678616</v>
      </c>
      <c r="BN7" s="40">
        <v>7739.8951885258966</v>
      </c>
      <c r="BO7" s="40">
        <v>7910.9213913944222</v>
      </c>
      <c r="BP7" s="40">
        <v>8039.9410435458167</v>
      </c>
      <c r="BQ7" s="40">
        <v>8210.9557826593627</v>
      </c>
      <c r="BR7" s="40">
        <v>8339.9668369945211</v>
      </c>
      <c r="BS7" s="40">
        <v>8510.9751277458909</v>
      </c>
      <c r="BT7" s="40">
        <v>8639.9813458094195</v>
      </c>
      <c r="BU7" s="40">
        <v>8810.9860093570642</v>
      </c>
      <c r="BV7" s="40">
        <v>8939.989507017799</v>
      </c>
      <c r="BW7" s="40">
        <v>9110.9921302633484</v>
      </c>
      <c r="BX7" s="42">
        <v>9239.9940976975122</v>
      </c>
    </row>
    <row r="8" spans="1:76" ht="13.8" hidden="1" outlineLevel="1">
      <c r="A8" s="17"/>
      <c r="B8" s="43" t="s">
        <v>314</v>
      </c>
      <c r="C8" s="44">
        <v>1.4999999999999999E-2</v>
      </c>
      <c r="D8" s="1" t="s">
        <v>315</v>
      </c>
      <c r="E8" s="10">
        <v>7260.75</v>
      </c>
      <c r="F8" s="38">
        <v>1.4999999999999999E-2</v>
      </c>
      <c r="G8" s="10">
        <v>24724.578922569752</v>
      </c>
      <c r="H8" s="38">
        <v>1.4999999999999999E-2</v>
      </c>
      <c r="I8" s="10">
        <v>43024.906373467406</v>
      </c>
      <c r="J8" s="38">
        <v>1.4999999999999999E-2</v>
      </c>
      <c r="K8" s="10">
        <v>59616.683949859245</v>
      </c>
      <c r="L8" s="38">
        <v>1.4999999999999998E-2</v>
      </c>
      <c r="M8" s="10">
        <v>75829.094034284179</v>
      </c>
      <c r="N8" s="38">
        <v>1.4999999999999999E-2</v>
      </c>
      <c r="P8" s="10"/>
      <c r="Q8" s="128">
        <v>83.25</v>
      </c>
      <c r="R8" s="45">
        <v>146.25</v>
      </c>
      <c r="S8" s="45">
        <v>249.75</v>
      </c>
      <c r="T8" s="45">
        <v>326.25</v>
      </c>
      <c r="U8" s="45">
        <v>441</v>
      </c>
      <c r="V8" s="45">
        <v>526.5</v>
      </c>
      <c r="W8" s="45">
        <v>645.75</v>
      </c>
      <c r="X8" s="45">
        <v>735.75</v>
      </c>
      <c r="Y8" s="45">
        <v>859.5</v>
      </c>
      <c r="Z8" s="45">
        <v>951.75</v>
      </c>
      <c r="AA8" s="45">
        <v>1077.75</v>
      </c>
      <c r="AB8" s="45">
        <v>1217.25</v>
      </c>
      <c r="AC8" s="128">
        <v>1379.25</v>
      </c>
      <c r="AD8" s="45">
        <v>1499.0625</v>
      </c>
      <c r="AE8" s="45">
        <v>1646.296875</v>
      </c>
      <c r="AF8" s="45">
        <v>1757.28515625</v>
      </c>
      <c r="AG8" s="45">
        <v>1896.2138671875</v>
      </c>
      <c r="AH8" s="45">
        <v>2000.972900390625</v>
      </c>
      <c r="AI8" s="45">
        <v>2135.2296752929688</v>
      </c>
      <c r="AJ8" s="45">
        <v>2236.4847564697266</v>
      </c>
      <c r="AK8" s="45">
        <v>2368.1135673522949</v>
      </c>
      <c r="AL8" s="45">
        <v>2467.3976755142212</v>
      </c>
      <c r="AM8" s="45">
        <v>2597.5482566356659</v>
      </c>
      <c r="AN8" s="45">
        <v>2740.7236924767494</v>
      </c>
      <c r="AO8" s="128">
        <v>2903.7927693575621</v>
      </c>
      <c r="AP8" s="45">
        <v>3026.6570770181715</v>
      </c>
      <c r="AQ8" s="45">
        <v>3174.4928077636287</v>
      </c>
      <c r="AR8" s="45">
        <v>3285.9321058227215</v>
      </c>
      <c r="AS8" s="45">
        <v>3425.1990793670411</v>
      </c>
      <c r="AT8" s="45">
        <v>3530.2118095252808</v>
      </c>
      <c r="AU8" s="45">
        <v>3664.6588571439606</v>
      </c>
      <c r="AV8" s="45">
        <v>3766.0566428579705</v>
      </c>
      <c r="AW8" s="45">
        <v>3897.7924821434776</v>
      </c>
      <c r="AX8" s="45">
        <v>3997.1568616076079</v>
      </c>
      <c r="AY8" s="45">
        <v>4127.3676462057056</v>
      </c>
      <c r="AZ8" s="129">
        <v>4225.5882346542794</v>
      </c>
      <c r="BA8" s="128">
        <v>4354.9411759907098</v>
      </c>
      <c r="BB8" s="45">
        <v>4452.5183819930326</v>
      </c>
      <c r="BC8" s="45">
        <v>4581.3887864947746</v>
      </c>
      <c r="BD8" s="45">
        <v>4678.6040898710799</v>
      </c>
      <c r="BE8" s="45">
        <v>4807.2030674033103</v>
      </c>
      <c r="BF8" s="45">
        <v>4904.2148005524823</v>
      </c>
      <c r="BG8" s="45">
        <v>5032.6611004143615</v>
      </c>
      <c r="BH8" s="45">
        <v>5129.5583253107716</v>
      </c>
      <c r="BI8" s="45">
        <v>5257.9187439830785</v>
      </c>
      <c r="BJ8" s="45">
        <v>5354.7515579873088</v>
      </c>
      <c r="BK8" s="45">
        <v>5483.0636684904812</v>
      </c>
      <c r="BL8" s="45">
        <v>5579.8602513678616</v>
      </c>
      <c r="BM8" s="128">
        <v>5708.1451885258957</v>
      </c>
      <c r="BN8" s="45">
        <v>5804.9213913944222</v>
      </c>
      <c r="BO8" s="45">
        <v>5933.1910435458167</v>
      </c>
      <c r="BP8" s="45">
        <v>6029.9557826593627</v>
      </c>
      <c r="BQ8" s="45">
        <v>6158.2168369945211</v>
      </c>
      <c r="BR8" s="45">
        <v>6254.9751277458909</v>
      </c>
      <c r="BS8" s="45">
        <v>6383.2313458094186</v>
      </c>
      <c r="BT8" s="45">
        <v>6479.9860093570642</v>
      </c>
      <c r="BU8" s="45">
        <v>6608.2395070177981</v>
      </c>
      <c r="BV8" s="45">
        <v>6704.9921302633484</v>
      </c>
      <c r="BW8" s="45">
        <v>6833.2440976975113</v>
      </c>
      <c r="BX8" s="129">
        <v>6929.9955732731332</v>
      </c>
    </row>
    <row r="9" spans="1:76" ht="13.8" hidden="1" outlineLevel="2">
      <c r="A9" s="17"/>
      <c r="B9" s="43" t="s">
        <v>316</v>
      </c>
      <c r="C9" s="44">
        <v>5.0000000000000001E-3</v>
      </c>
      <c r="D9" s="1" t="s">
        <v>315</v>
      </c>
      <c r="E9" s="10">
        <v>2420.25</v>
      </c>
      <c r="F9" s="38">
        <v>5.0000000000000001E-3</v>
      </c>
      <c r="G9" s="10">
        <v>8241.5263075232506</v>
      </c>
      <c r="H9" s="38">
        <v>5.0000000000000001E-3</v>
      </c>
      <c r="I9" s="10">
        <v>14341.635457822471</v>
      </c>
      <c r="J9" s="38">
        <v>5.000000000000001E-3</v>
      </c>
      <c r="K9" s="10">
        <v>19872.227983286415</v>
      </c>
      <c r="L9" s="38">
        <v>4.9999999999999992E-3</v>
      </c>
      <c r="M9" s="10">
        <v>25276.364678094731</v>
      </c>
      <c r="N9" s="38">
        <v>5.000000000000001E-3</v>
      </c>
      <c r="P9" s="10"/>
      <c r="Q9" s="111">
        <v>27.75</v>
      </c>
      <c r="R9" s="10">
        <v>48.75</v>
      </c>
      <c r="S9" s="10">
        <v>83.25</v>
      </c>
      <c r="T9" s="10">
        <v>108.75</v>
      </c>
      <c r="U9" s="10">
        <v>147</v>
      </c>
      <c r="V9" s="10">
        <v>175.5</v>
      </c>
      <c r="W9" s="10">
        <v>215.25</v>
      </c>
      <c r="X9" s="10">
        <v>245.25</v>
      </c>
      <c r="Y9" s="10">
        <v>286.5</v>
      </c>
      <c r="Z9" s="10">
        <v>317.25</v>
      </c>
      <c r="AA9" s="10">
        <v>359.25</v>
      </c>
      <c r="AB9" s="10">
        <v>405.75</v>
      </c>
      <c r="AC9" s="111">
        <v>459.75</v>
      </c>
      <c r="AD9" s="10">
        <v>499.6875</v>
      </c>
      <c r="AE9" s="10">
        <v>548.765625</v>
      </c>
      <c r="AF9" s="10">
        <v>585.76171875</v>
      </c>
      <c r="AG9" s="10">
        <v>632.0712890625</v>
      </c>
      <c r="AH9" s="10">
        <v>666.990966796875</v>
      </c>
      <c r="AI9" s="10">
        <v>711.74322509765625</v>
      </c>
      <c r="AJ9" s="10">
        <v>745.49491882324219</v>
      </c>
      <c r="AK9" s="10">
        <v>789.37118911743164</v>
      </c>
      <c r="AL9" s="10">
        <v>822.46589183807373</v>
      </c>
      <c r="AM9" s="10">
        <v>865.8494188785553</v>
      </c>
      <c r="AN9" s="10">
        <v>913.57456415891647</v>
      </c>
      <c r="AO9" s="111">
        <v>967.93092311918736</v>
      </c>
      <c r="AP9" s="10">
        <v>1008.8856923393905</v>
      </c>
      <c r="AQ9" s="10">
        <v>1058.1642692545429</v>
      </c>
      <c r="AR9" s="10">
        <v>1095.3107019409072</v>
      </c>
      <c r="AS9" s="10">
        <v>1141.7330264556804</v>
      </c>
      <c r="AT9" s="10">
        <v>1176.7372698417603</v>
      </c>
      <c r="AU9" s="10">
        <v>1221.5529523813202</v>
      </c>
      <c r="AV9" s="10">
        <v>1255.3522142859902</v>
      </c>
      <c r="AW9" s="10">
        <v>1299.2641607144926</v>
      </c>
      <c r="AX9" s="10">
        <v>1332.3856205358695</v>
      </c>
      <c r="AY9" s="10">
        <v>1375.7892154019021</v>
      </c>
      <c r="AZ9" s="112">
        <v>1408.5294115514264</v>
      </c>
      <c r="BA9" s="111">
        <v>1451.6470586635699</v>
      </c>
      <c r="BB9" s="10">
        <v>1484.1727939976774</v>
      </c>
      <c r="BC9" s="10">
        <v>1527.1295954982581</v>
      </c>
      <c r="BD9" s="10">
        <v>1559.5346966236934</v>
      </c>
      <c r="BE9" s="10">
        <v>1602.4010224677702</v>
      </c>
      <c r="BF9" s="10">
        <v>1634.7382668508276</v>
      </c>
      <c r="BG9" s="10">
        <v>1677.5537001381206</v>
      </c>
      <c r="BH9" s="10">
        <v>1709.8527751035908</v>
      </c>
      <c r="BI9" s="10">
        <v>1752.6395813276931</v>
      </c>
      <c r="BJ9" s="10">
        <v>1784.9171859957696</v>
      </c>
      <c r="BK9" s="10">
        <v>1827.6878894968272</v>
      </c>
      <c r="BL9" s="10">
        <v>1859.9534171226205</v>
      </c>
      <c r="BM9" s="111">
        <v>1902.7150628419654</v>
      </c>
      <c r="BN9" s="10">
        <v>1934.9737971314742</v>
      </c>
      <c r="BO9" s="10">
        <v>1977.7303478486056</v>
      </c>
      <c r="BP9" s="10">
        <v>2009.9852608864542</v>
      </c>
      <c r="BQ9" s="10">
        <v>2052.7389456648407</v>
      </c>
      <c r="BR9" s="10">
        <v>2084.9917092486307</v>
      </c>
      <c r="BS9" s="10">
        <v>2127.7437819364727</v>
      </c>
      <c r="BT9" s="10">
        <v>2159.9953364523549</v>
      </c>
      <c r="BU9" s="10">
        <v>2202.746502339266</v>
      </c>
      <c r="BV9" s="10">
        <v>2234.9973767544498</v>
      </c>
      <c r="BW9" s="10">
        <v>2277.7480325658371</v>
      </c>
      <c r="BX9" s="112">
        <v>2309.998524424378</v>
      </c>
    </row>
    <row r="10" spans="1:76" ht="13.8">
      <c r="A10" s="17"/>
      <c r="E10" s="10">
        <v>0</v>
      </c>
      <c r="F10" s="38">
        <v>0</v>
      </c>
      <c r="G10" s="10">
        <v>0</v>
      </c>
      <c r="H10" s="38">
        <v>0</v>
      </c>
      <c r="I10" s="10">
        <v>0</v>
      </c>
      <c r="J10" s="38">
        <v>0</v>
      </c>
      <c r="K10" s="10">
        <v>0</v>
      </c>
      <c r="L10" s="38">
        <v>0</v>
      </c>
      <c r="M10" s="10">
        <v>0</v>
      </c>
      <c r="N10" s="38">
        <v>0</v>
      </c>
      <c r="P10" s="10"/>
      <c r="Q10" s="111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11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11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12"/>
      <c r="BA10" s="111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11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12"/>
    </row>
    <row r="11" spans="1:76" ht="13.8">
      <c r="A11" s="14"/>
      <c r="B11" s="2" t="s">
        <v>317</v>
      </c>
      <c r="C11" s="2"/>
      <c r="D11" s="2"/>
      <c r="E11" s="46">
        <v>474369</v>
      </c>
      <c r="F11" s="47">
        <v>0.98</v>
      </c>
      <c r="G11" s="46">
        <v>1615339.1562745571</v>
      </c>
      <c r="H11" s="47">
        <v>0.98</v>
      </c>
      <c r="I11" s="46">
        <v>2810960.5497332043</v>
      </c>
      <c r="J11" s="47">
        <v>0.9800000000000002</v>
      </c>
      <c r="K11" s="46">
        <v>3894956.6847241377</v>
      </c>
      <c r="L11" s="47">
        <v>0.98</v>
      </c>
      <c r="M11" s="46">
        <v>4954167.4769065669</v>
      </c>
      <c r="N11" s="47">
        <v>0.98000000000000009</v>
      </c>
      <c r="O11" s="2"/>
      <c r="P11" s="46"/>
      <c r="Q11" s="130">
        <v>5439</v>
      </c>
      <c r="R11" s="46">
        <v>9555</v>
      </c>
      <c r="S11" s="46">
        <v>16317</v>
      </c>
      <c r="T11" s="46">
        <v>21315</v>
      </c>
      <c r="U11" s="46">
        <v>28812</v>
      </c>
      <c r="V11" s="46">
        <v>34398</v>
      </c>
      <c r="W11" s="46">
        <v>42189</v>
      </c>
      <c r="X11" s="46">
        <v>48069</v>
      </c>
      <c r="Y11" s="46">
        <v>56154</v>
      </c>
      <c r="Z11" s="46">
        <v>62181</v>
      </c>
      <c r="AA11" s="46">
        <v>70413</v>
      </c>
      <c r="AB11" s="46">
        <v>79527</v>
      </c>
      <c r="AC11" s="130">
        <v>90111</v>
      </c>
      <c r="AD11" s="46">
        <v>97938.75</v>
      </c>
      <c r="AE11" s="46">
        <v>107558.0625</v>
      </c>
      <c r="AF11" s="46">
        <v>114809.296875</v>
      </c>
      <c r="AG11" s="46">
        <v>123885.97265625</v>
      </c>
      <c r="AH11" s="46">
        <v>130730.2294921875</v>
      </c>
      <c r="AI11" s="46">
        <v>139501.67211914063</v>
      </c>
      <c r="AJ11" s="46">
        <v>146117.00408935547</v>
      </c>
      <c r="AK11" s="46">
        <v>154716.7530670166</v>
      </c>
      <c r="AL11" s="46">
        <v>161203.31480026245</v>
      </c>
      <c r="AM11" s="46">
        <v>169706.48610019684</v>
      </c>
      <c r="AN11" s="46">
        <v>179060.61457514763</v>
      </c>
      <c r="AO11" s="130">
        <v>189714.46093136072</v>
      </c>
      <c r="AP11" s="46">
        <v>197741.59569852054</v>
      </c>
      <c r="AQ11" s="46">
        <v>207400.19677389041</v>
      </c>
      <c r="AR11" s="46">
        <v>214680.8975804178</v>
      </c>
      <c r="AS11" s="46">
        <v>223779.67318531335</v>
      </c>
      <c r="AT11" s="46">
        <v>230640.50488898501</v>
      </c>
      <c r="AU11" s="46">
        <v>239424.37866673875</v>
      </c>
      <c r="AV11" s="46">
        <v>246049.03400005409</v>
      </c>
      <c r="AW11" s="46">
        <v>254655.77550004056</v>
      </c>
      <c r="AX11" s="46">
        <v>261147.58162503041</v>
      </c>
      <c r="AY11" s="46">
        <v>269654.68621877278</v>
      </c>
      <c r="AZ11" s="131">
        <v>276071.76466407959</v>
      </c>
      <c r="BA11" s="130">
        <v>284522.8234980597</v>
      </c>
      <c r="BB11" s="46">
        <v>290897.86762354476</v>
      </c>
      <c r="BC11" s="46">
        <v>299317.40071765857</v>
      </c>
      <c r="BD11" s="46">
        <v>305668.8005382439</v>
      </c>
      <c r="BE11" s="46">
        <v>314070.60040368291</v>
      </c>
      <c r="BF11" s="46">
        <v>320408.70030276221</v>
      </c>
      <c r="BG11" s="46">
        <v>328800.52522707166</v>
      </c>
      <c r="BH11" s="46">
        <v>335131.14392030379</v>
      </c>
      <c r="BI11" s="46">
        <v>343517.35794022784</v>
      </c>
      <c r="BJ11" s="46">
        <v>349843.76845517085</v>
      </c>
      <c r="BK11" s="46">
        <v>358226.82634137815</v>
      </c>
      <c r="BL11" s="46">
        <v>364550.86975603359</v>
      </c>
      <c r="BM11" s="130">
        <v>372932.15231702523</v>
      </c>
      <c r="BN11" s="46">
        <v>379254.86423776892</v>
      </c>
      <c r="BO11" s="46">
        <v>387635.14817832672</v>
      </c>
      <c r="BP11" s="46">
        <v>393957.111133745</v>
      </c>
      <c r="BQ11" s="46">
        <v>402336.83335030876</v>
      </c>
      <c r="BR11" s="46">
        <v>408658.37501273159</v>
      </c>
      <c r="BS11" s="46">
        <v>417037.78125954868</v>
      </c>
      <c r="BT11" s="46">
        <v>423359.08594466152</v>
      </c>
      <c r="BU11" s="46">
        <v>431738.31445849611</v>
      </c>
      <c r="BV11" s="46">
        <v>438059.48584387213</v>
      </c>
      <c r="BW11" s="46">
        <v>446438.61438290408</v>
      </c>
      <c r="BX11" s="131">
        <v>452759.71078717808</v>
      </c>
    </row>
    <row r="12" spans="1:76" ht="13.8">
      <c r="A12" s="17" t="s">
        <v>318</v>
      </c>
      <c r="B12" s="48" t="s">
        <v>319</v>
      </c>
      <c r="E12" s="10">
        <v>0</v>
      </c>
      <c r="F12" s="38">
        <v>0</v>
      </c>
      <c r="G12" s="10">
        <v>0</v>
      </c>
      <c r="H12" s="38">
        <v>0</v>
      </c>
      <c r="I12" s="10">
        <v>0</v>
      </c>
      <c r="J12" s="38">
        <v>0</v>
      </c>
      <c r="K12" s="10">
        <v>0</v>
      </c>
      <c r="L12" s="38">
        <v>0</v>
      </c>
      <c r="M12" s="10">
        <v>0</v>
      </c>
      <c r="N12" s="38">
        <v>0</v>
      </c>
      <c r="P12" s="46"/>
      <c r="Q12" s="130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130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130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131"/>
      <c r="BA12" s="130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130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131"/>
    </row>
    <row r="13" spans="1:76" ht="13.8">
      <c r="A13" s="14"/>
      <c r="B13" s="2" t="s">
        <v>320</v>
      </c>
      <c r="C13" s="2"/>
      <c r="D13" s="2"/>
      <c r="E13" s="46">
        <v>474369</v>
      </c>
      <c r="F13" s="47">
        <v>0.98</v>
      </c>
      <c r="G13" s="46">
        <v>1615339.1562745571</v>
      </c>
      <c r="H13" s="47">
        <v>0.98</v>
      </c>
      <c r="I13" s="46">
        <v>2810960.5497332043</v>
      </c>
      <c r="J13" s="47">
        <v>0.9800000000000002</v>
      </c>
      <c r="K13" s="46">
        <v>3894956.6847241377</v>
      </c>
      <c r="L13" s="47">
        <v>0.98</v>
      </c>
      <c r="M13" s="46">
        <v>4954167.4769065669</v>
      </c>
      <c r="N13" s="47">
        <v>0.98000000000000009</v>
      </c>
      <c r="O13" s="2"/>
      <c r="P13" s="46"/>
      <c r="Q13" s="130">
        <v>5439</v>
      </c>
      <c r="R13" s="46">
        <v>9555</v>
      </c>
      <c r="S13" s="46">
        <v>16317</v>
      </c>
      <c r="T13" s="46">
        <v>21315</v>
      </c>
      <c r="U13" s="46">
        <v>28812</v>
      </c>
      <c r="V13" s="46">
        <v>34398</v>
      </c>
      <c r="W13" s="46">
        <v>42189</v>
      </c>
      <c r="X13" s="46">
        <v>48069</v>
      </c>
      <c r="Y13" s="46">
        <v>56154</v>
      </c>
      <c r="Z13" s="46">
        <v>62181</v>
      </c>
      <c r="AA13" s="46">
        <v>70413</v>
      </c>
      <c r="AB13" s="46">
        <v>79527</v>
      </c>
      <c r="AC13" s="130">
        <v>90111</v>
      </c>
      <c r="AD13" s="46">
        <v>97938.75</v>
      </c>
      <c r="AE13" s="46">
        <v>107558.0625</v>
      </c>
      <c r="AF13" s="46">
        <v>114809.296875</v>
      </c>
      <c r="AG13" s="46">
        <v>123885.97265625</v>
      </c>
      <c r="AH13" s="46">
        <v>130730.2294921875</v>
      </c>
      <c r="AI13" s="46">
        <v>139501.67211914063</v>
      </c>
      <c r="AJ13" s="46">
        <v>146117.00408935547</v>
      </c>
      <c r="AK13" s="46">
        <v>154716.7530670166</v>
      </c>
      <c r="AL13" s="46">
        <v>161203.31480026245</v>
      </c>
      <c r="AM13" s="46">
        <v>169706.48610019684</v>
      </c>
      <c r="AN13" s="46">
        <v>179060.61457514763</v>
      </c>
      <c r="AO13" s="130">
        <v>189714.46093136072</v>
      </c>
      <c r="AP13" s="46">
        <v>197741.59569852054</v>
      </c>
      <c r="AQ13" s="46">
        <v>207400.19677389041</v>
      </c>
      <c r="AR13" s="46">
        <v>214680.8975804178</v>
      </c>
      <c r="AS13" s="46">
        <v>223779.67318531335</v>
      </c>
      <c r="AT13" s="46">
        <v>230640.50488898501</v>
      </c>
      <c r="AU13" s="46">
        <v>239424.37866673875</v>
      </c>
      <c r="AV13" s="46">
        <v>246049.03400005409</v>
      </c>
      <c r="AW13" s="46">
        <v>254655.77550004056</v>
      </c>
      <c r="AX13" s="46">
        <v>261147.58162503041</v>
      </c>
      <c r="AY13" s="46">
        <v>269654.68621877278</v>
      </c>
      <c r="AZ13" s="131">
        <v>276071.76466407959</v>
      </c>
      <c r="BA13" s="130">
        <v>284522.8234980597</v>
      </c>
      <c r="BB13" s="46">
        <v>290897.86762354476</v>
      </c>
      <c r="BC13" s="46">
        <v>299317.40071765857</v>
      </c>
      <c r="BD13" s="46">
        <v>305668.8005382439</v>
      </c>
      <c r="BE13" s="46">
        <v>314070.60040368291</v>
      </c>
      <c r="BF13" s="46">
        <v>320408.70030276221</v>
      </c>
      <c r="BG13" s="46">
        <v>328800.52522707166</v>
      </c>
      <c r="BH13" s="46">
        <v>335131.14392030379</v>
      </c>
      <c r="BI13" s="46">
        <v>343517.35794022784</v>
      </c>
      <c r="BJ13" s="46">
        <v>349843.76845517085</v>
      </c>
      <c r="BK13" s="46">
        <v>358226.82634137815</v>
      </c>
      <c r="BL13" s="46">
        <v>364550.86975603359</v>
      </c>
      <c r="BM13" s="130">
        <v>372932.15231702523</v>
      </c>
      <c r="BN13" s="46">
        <v>379254.86423776892</v>
      </c>
      <c r="BO13" s="46">
        <v>387635.14817832672</v>
      </c>
      <c r="BP13" s="46">
        <v>393957.111133745</v>
      </c>
      <c r="BQ13" s="46">
        <v>402336.83335030876</v>
      </c>
      <c r="BR13" s="46">
        <v>408658.37501273159</v>
      </c>
      <c r="BS13" s="46">
        <v>417037.78125954868</v>
      </c>
      <c r="BT13" s="46">
        <v>423359.08594466152</v>
      </c>
      <c r="BU13" s="46">
        <v>431738.31445849611</v>
      </c>
      <c r="BV13" s="46">
        <v>438059.48584387213</v>
      </c>
      <c r="BW13" s="46">
        <v>446438.61438290408</v>
      </c>
      <c r="BX13" s="131">
        <v>452759.71078717808</v>
      </c>
    </row>
    <row r="14" spans="1:76" ht="13.8">
      <c r="A14" s="17"/>
      <c r="B14" s="2"/>
      <c r="E14" s="46">
        <v>0</v>
      </c>
      <c r="F14" s="47">
        <v>0</v>
      </c>
      <c r="G14" s="46">
        <v>0</v>
      </c>
      <c r="H14" s="47">
        <v>0</v>
      </c>
      <c r="I14" s="46">
        <v>0</v>
      </c>
      <c r="J14" s="47">
        <v>0</v>
      </c>
      <c r="K14" s="46">
        <v>0</v>
      </c>
      <c r="L14" s="47">
        <v>0</v>
      </c>
      <c r="M14" s="46">
        <v>0</v>
      </c>
      <c r="N14" s="38">
        <v>0</v>
      </c>
      <c r="P14" s="46"/>
      <c r="Q14" s="130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130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130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131"/>
      <c r="BA14" s="130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130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131"/>
    </row>
    <row r="15" spans="1:76" ht="13.8" collapsed="1">
      <c r="A15" s="17"/>
      <c r="B15" s="39" t="s">
        <v>321</v>
      </c>
      <c r="C15" s="11"/>
      <c r="D15" s="11"/>
      <c r="E15" s="40">
        <v>586026.68289087992</v>
      </c>
      <c r="F15" s="41">
        <v>1.2106738619788864</v>
      </c>
      <c r="G15" s="40">
        <v>807411.94826668338</v>
      </c>
      <c r="H15" s="41">
        <v>0.48984370014668277</v>
      </c>
      <c r="I15" s="40">
        <v>957283.94323276344</v>
      </c>
      <c r="J15" s="41">
        <v>0.33374294934774146</v>
      </c>
      <c r="K15" s="40">
        <v>956555.98639074469</v>
      </c>
      <c r="L15" s="41">
        <v>0.24067658321836341</v>
      </c>
      <c r="M15" s="40">
        <v>956036.83723117085</v>
      </c>
      <c r="N15" s="49">
        <v>0.18911675974901995</v>
      </c>
      <c r="O15" s="11"/>
      <c r="P15" s="40"/>
      <c r="Q15" s="127">
        <v>46631.55</v>
      </c>
      <c r="R15" s="40">
        <v>46881.55</v>
      </c>
      <c r="S15" s="40">
        <v>46874.605555555558</v>
      </c>
      <c r="T15" s="40">
        <v>46867.854012345684</v>
      </c>
      <c r="U15" s="40">
        <v>46861.290012002748</v>
      </c>
      <c r="V15" s="40">
        <v>46854.908345002674</v>
      </c>
      <c r="W15" s="40">
        <v>46848.703946530375</v>
      </c>
      <c r="X15" s="40">
        <v>46842.671892460086</v>
      </c>
      <c r="Y15" s="40">
        <v>47886.807395447307</v>
      </c>
      <c r="Z15" s="40">
        <v>54769.105801129328</v>
      </c>
      <c r="AA15" s="40">
        <v>46825.562584431289</v>
      </c>
      <c r="AB15" s="40">
        <v>61882.073345974859</v>
      </c>
      <c r="AC15" s="127">
        <v>59464.889364142226</v>
      </c>
      <c r="AD15" s="40">
        <v>59458.25215958272</v>
      </c>
      <c r="AE15" s="40">
        <v>59451.799321816528</v>
      </c>
      <c r="AF15" s="40">
        <v>59445.52572954385</v>
      </c>
      <c r="AG15" s="40">
        <v>59439.426403723184</v>
      </c>
      <c r="AH15" s="40">
        <v>65170.696503619765</v>
      </c>
      <c r="AI15" s="40">
        <v>70929.909100741424</v>
      </c>
      <c r="AJ15" s="40">
        <v>70951.310236831952</v>
      </c>
      <c r="AK15" s="40">
        <v>71994.339119142169</v>
      </c>
      <c r="AL15" s="40">
        <v>78875.561643610446</v>
      </c>
      <c r="AM15" s="40">
        <v>70930.972431287926</v>
      </c>
      <c r="AN15" s="40">
        <v>81299.266252641042</v>
      </c>
      <c r="AO15" s="127">
        <v>78853.315801178789</v>
      </c>
      <c r="AP15" s="40">
        <v>78846.488973368265</v>
      </c>
      <c r="AQ15" s="40">
        <v>78839.851779663586</v>
      </c>
      <c r="AR15" s="40">
        <v>78833.39895245072</v>
      </c>
      <c r="AS15" s="40">
        <v>78827.125370438196</v>
      </c>
      <c r="AT15" s="40">
        <v>78821.026054592687</v>
      </c>
      <c r="AU15" s="40">
        <v>78815.096164187329</v>
      </c>
      <c r="AV15" s="40">
        <v>78809.330992959905</v>
      </c>
      <c r="AW15" s="40">
        <v>79853.725965377685</v>
      </c>
      <c r="AX15" s="40">
        <v>86736.276633006084</v>
      </c>
      <c r="AY15" s="40">
        <v>78792.978670978133</v>
      </c>
      <c r="AZ15" s="42">
        <v>81255.327874562077</v>
      </c>
      <c r="BA15" s="40">
        <v>78782.820155824244</v>
      </c>
      <c r="BB15" s="40">
        <v>78777.951540384674</v>
      </c>
      <c r="BC15" s="40">
        <v>78773.218164262886</v>
      </c>
      <c r="BD15" s="40">
        <v>78768.616270811137</v>
      </c>
      <c r="BE15" s="40">
        <v>78764.14220773305</v>
      </c>
      <c r="BF15" s="40">
        <v>78759.79242418491</v>
      </c>
      <c r="BG15" s="40">
        <v>78755.563467957545</v>
      </c>
      <c r="BH15" s="40">
        <v>78751.4519827365</v>
      </c>
      <c r="BI15" s="40">
        <v>79797.454705438271</v>
      </c>
      <c r="BJ15" s="40">
        <v>86681.568463620541</v>
      </c>
      <c r="BK15" s="40">
        <v>78739.790172964407</v>
      </c>
      <c r="BL15" s="40">
        <v>81203.61683482652</v>
      </c>
      <c r="BM15" s="127">
        <v>78732.545533859113</v>
      </c>
      <c r="BN15" s="40">
        <v>78729.073435696351</v>
      </c>
      <c r="BO15" s="40">
        <v>78725.697784704797</v>
      </c>
      <c r="BP15" s="40">
        <v>78722.415901796325</v>
      </c>
      <c r="BQ15" s="40">
        <v>78719.225182301976</v>
      </c>
      <c r="BR15" s="40">
        <v>78716.123093904709</v>
      </c>
      <c r="BS15" s="40">
        <v>78713.107174629578</v>
      </c>
      <c r="BT15" s="40">
        <v>78710.175030889863</v>
      </c>
      <c r="BU15" s="40">
        <v>79757.324335587371</v>
      </c>
      <c r="BV15" s="40">
        <v>86642.552826265499</v>
      </c>
      <c r="BW15" s="40">
        <v>78701.858303313667</v>
      </c>
      <c r="BX15" s="42">
        <v>81166.738628221632</v>
      </c>
    </row>
    <row r="16" spans="1:76" ht="13.8" hidden="1" outlineLevel="1" collapsed="1">
      <c r="A16" s="17"/>
      <c r="B16" s="50" t="s">
        <v>322</v>
      </c>
      <c r="C16" s="51"/>
      <c r="D16" s="51"/>
      <c r="E16" s="52">
        <v>478666.66666666669</v>
      </c>
      <c r="F16" s="53">
        <v>0.98887855937747482</v>
      </c>
      <c r="G16" s="52">
        <v>667666.66666666674</v>
      </c>
      <c r="H16" s="53">
        <v>0.405062510118538</v>
      </c>
      <c r="I16" s="52">
        <v>796000.00000000012</v>
      </c>
      <c r="J16" s="53">
        <v>0.27751367769072377</v>
      </c>
      <c r="K16" s="52">
        <v>796000.00000000012</v>
      </c>
      <c r="L16" s="53">
        <v>0.20027950581823983</v>
      </c>
      <c r="M16" s="52">
        <v>796000.00000000012</v>
      </c>
      <c r="N16" s="53">
        <v>0.15745935187622889</v>
      </c>
      <c r="O16" s="54"/>
      <c r="P16" s="52"/>
      <c r="Q16" s="132">
        <v>39000</v>
      </c>
      <c r="R16" s="52">
        <v>39000</v>
      </c>
      <c r="S16" s="52">
        <v>39000</v>
      </c>
      <c r="T16" s="52">
        <v>39000</v>
      </c>
      <c r="U16" s="52">
        <v>39000</v>
      </c>
      <c r="V16" s="52">
        <v>39000</v>
      </c>
      <c r="W16" s="52">
        <v>39000</v>
      </c>
      <c r="X16" s="52">
        <v>39000</v>
      </c>
      <c r="Y16" s="52">
        <v>39000</v>
      </c>
      <c r="Z16" s="52">
        <v>39000</v>
      </c>
      <c r="AA16" s="52">
        <v>39000</v>
      </c>
      <c r="AB16" s="52">
        <v>49666.666666666664</v>
      </c>
      <c r="AC16" s="132">
        <v>49666.666666666664</v>
      </c>
      <c r="AD16" s="52">
        <v>49666.666666666664</v>
      </c>
      <c r="AE16" s="52">
        <v>49666.666666666664</v>
      </c>
      <c r="AF16" s="52">
        <v>49666.666666666664</v>
      </c>
      <c r="AG16" s="52">
        <v>49666.666666666664</v>
      </c>
      <c r="AH16" s="52">
        <v>54666.666666666664</v>
      </c>
      <c r="AI16" s="52">
        <v>59666.666666666664</v>
      </c>
      <c r="AJ16" s="52">
        <v>59666.666666666664</v>
      </c>
      <c r="AK16" s="52">
        <v>59666.666666666664</v>
      </c>
      <c r="AL16" s="52">
        <v>59666.666666666664</v>
      </c>
      <c r="AM16" s="52">
        <v>59666.666666666664</v>
      </c>
      <c r="AN16" s="52">
        <v>66333.333333333328</v>
      </c>
      <c r="AO16" s="132">
        <v>66333.333333333328</v>
      </c>
      <c r="AP16" s="52">
        <v>66333.333333333328</v>
      </c>
      <c r="AQ16" s="52">
        <v>66333.333333333328</v>
      </c>
      <c r="AR16" s="52">
        <v>66333.333333333328</v>
      </c>
      <c r="AS16" s="52">
        <v>66333.333333333328</v>
      </c>
      <c r="AT16" s="52">
        <v>66333.333333333328</v>
      </c>
      <c r="AU16" s="52">
        <v>66333.333333333328</v>
      </c>
      <c r="AV16" s="52">
        <v>66333.333333333328</v>
      </c>
      <c r="AW16" s="52">
        <v>66333.333333333328</v>
      </c>
      <c r="AX16" s="52">
        <v>66333.333333333328</v>
      </c>
      <c r="AY16" s="52">
        <v>66333.333333333328</v>
      </c>
      <c r="AZ16" s="133">
        <v>66333.333333333328</v>
      </c>
      <c r="BA16" s="132">
        <v>66333.333333333328</v>
      </c>
      <c r="BB16" s="52">
        <v>66333.333333333328</v>
      </c>
      <c r="BC16" s="52">
        <v>66333.333333333328</v>
      </c>
      <c r="BD16" s="52">
        <v>66333.333333333328</v>
      </c>
      <c r="BE16" s="52">
        <v>66333.333333333328</v>
      </c>
      <c r="BF16" s="52">
        <v>66333.333333333328</v>
      </c>
      <c r="BG16" s="52">
        <v>66333.333333333328</v>
      </c>
      <c r="BH16" s="52">
        <v>66333.333333333328</v>
      </c>
      <c r="BI16" s="52">
        <v>66333.333333333328</v>
      </c>
      <c r="BJ16" s="52">
        <v>66333.333333333328</v>
      </c>
      <c r="BK16" s="52">
        <v>66333.333333333328</v>
      </c>
      <c r="BL16" s="52">
        <v>66333.333333333328</v>
      </c>
      <c r="BM16" s="132">
        <v>66333.333333333328</v>
      </c>
      <c r="BN16" s="52">
        <v>66333.333333333328</v>
      </c>
      <c r="BO16" s="52">
        <v>66333.333333333328</v>
      </c>
      <c r="BP16" s="52">
        <v>66333.333333333328</v>
      </c>
      <c r="BQ16" s="52">
        <v>66333.333333333328</v>
      </c>
      <c r="BR16" s="52">
        <v>66333.333333333328</v>
      </c>
      <c r="BS16" s="52">
        <v>66333.333333333328</v>
      </c>
      <c r="BT16" s="52">
        <v>66333.333333333328</v>
      </c>
      <c r="BU16" s="52">
        <v>66333.333333333328</v>
      </c>
      <c r="BV16" s="52">
        <v>66333.333333333328</v>
      </c>
      <c r="BW16" s="52">
        <v>66333.333333333328</v>
      </c>
      <c r="BX16" s="133">
        <v>66333.333333333328</v>
      </c>
    </row>
    <row r="17" spans="1:76" ht="13.8" hidden="1" outlineLevel="2">
      <c r="A17" s="17" t="s">
        <v>303</v>
      </c>
      <c r="B17" s="1" t="s">
        <v>323</v>
      </c>
      <c r="E17" s="10">
        <v>477000</v>
      </c>
      <c r="F17" s="38">
        <v>0.98543538890610471</v>
      </c>
      <c r="G17" s="10">
        <v>646000</v>
      </c>
      <c r="H17" s="38">
        <v>0.39191769576122143</v>
      </c>
      <c r="I17" s="10">
        <v>756000</v>
      </c>
      <c r="J17" s="38">
        <v>0.26356826675149142</v>
      </c>
      <c r="K17" s="10">
        <v>756000</v>
      </c>
      <c r="L17" s="38">
        <v>0.19021520904345388</v>
      </c>
      <c r="M17" s="10">
        <v>756000</v>
      </c>
      <c r="N17" s="38">
        <v>0.14954682163119223</v>
      </c>
      <c r="P17" s="10"/>
      <c r="Q17" s="111">
        <v>39000</v>
      </c>
      <c r="R17" s="10">
        <v>39000</v>
      </c>
      <c r="S17" s="10">
        <v>39000</v>
      </c>
      <c r="T17" s="10">
        <v>39000</v>
      </c>
      <c r="U17" s="10">
        <v>39000</v>
      </c>
      <c r="V17" s="10">
        <v>39000</v>
      </c>
      <c r="W17" s="10">
        <v>39000</v>
      </c>
      <c r="X17" s="10">
        <v>39000</v>
      </c>
      <c r="Y17" s="10">
        <v>39000</v>
      </c>
      <c r="Z17" s="10">
        <v>39000</v>
      </c>
      <c r="AA17" s="10">
        <v>39000</v>
      </c>
      <c r="AB17" s="10">
        <v>48000</v>
      </c>
      <c r="AC17" s="111">
        <v>48000</v>
      </c>
      <c r="AD17" s="10">
        <v>48000</v>
      </c>
      <c r="AE17" s="10">
        <v>48000</v>
      </c>
      <c r="AF17" s="10">
        <v>48000</v>
      </c>
      <c r="AG17" s="10">
        <v>48000</v>
      </c>
      <c r="AH17" s="10">
        <v>53000</v>
      </c>
      <c r="AI17" s="10">
        <v>58000</v>
      </c>
      <c r="AJ17" s="10">
        <v>58000</v>
      </c>
      <c r="AK17" s="10">
        <v>58000</v>
      </c>
      <c r="AL17" s="10">
        <v>58000</v>
      </c>
      <c r="AM17" s="10">
        <v>58000</v>
      </c>
      <c r="AN17" s="10">
        <v>63000</v>
      </c>
      <c r="AO17" s="111">
        <v>63000</v>
      </c>
      <c r="AP17" s="10">
        <v>63000</v>
      </c>
      <c r="AQ17" s="10">
        <v>63000</v>
      </c>
      <c r="AR17" s="10">
        <v>63000</v>
      </c>
      <c r="AS17" s="10">
        <v>63000</v>
      </c>
      <c r="AT17" s="10">
        <v>63000</v>
      </c>
      <c r="AU17" s="10">
        <v>63000</v>
      </c>
      <c r="AV17" s="10">
        <v>63000</v>
      </c>
      <c r="AW17" s="10">
        <v>63000</v>
      </c>
      <c r="AX17" s="10">
        <v>63000</v>
      </c>
      <c r="AY17" s="10">
        <v>63000</v>
      </c>
      <c r="AZ17" s="112">
        <v>63000</v>
      </c>
      <c r="BA17" s="111">
        <v>63000</v>
      </c>
      <c r="BB17" s="10">
        <v>63000</v>
      </c>
      <c r="BC17" s="10">
        <v>63000</v>
      </c>
      <c r="BD17" s="10">
        <v>63000</v>
      </c>
      <c r="BE17" s="10">
        <v>63000</v>
      </c>
      <c r="BF17" s="10">
        <v>63000</v>
      </c>
      <c r="BG17" s="10">
        <v>63000</v>
      </c>
      <c r="BH17" s="10">
        <v>63000</v>
      </c>
      <c r="BI17" s="10">
        <v>63000</v>
      </c>
      <c r="BJ17" s="10">
        <v>63000</v>
      </c>
      <c r="BK17" s="10">
        <v>63000</v>
      </c>
      <c r="BL17" s="10">
        <v>63000</v>
      </c>
      <c r="BM17" s="111">
        <v>63000</v>
      </c>
      <c r="BN17" s="10">
        <v>63000</v>
      </c>
      <c r="BO17" s="10">
        <v>63000</v>
      </c>
      <c r="BP17" s="10">
        <v>63000</v>
      </c>
      <c r="BQ17" s="10">
        <v>63000</v>
      </c>
      <c r="BR17" s="10">
        <v>63000</v>
      </c>
      <c r="BS17" s="10">
        <v>63000</v>
      </c>
      <c r="BT17" s="10">
        <v>63000</v>
      </c>
      <c r="BU17" s="10">
        <v>63000</v>
      </c>
      <c r="BV17" s="10">
        <v>63000</v>
      </c>
      <c r="BW17" s="10">
        <v>63000</v>
      </c>
      <c r="BX17" s="112">
        <v>63000</v>
      </c>
    </row>
    <row r="18" spans="1:76" ht="13.8" hidden="1" outlineLevel="2">
      <c r="A18" s="17" t="s">
        <v>304</v>
      </c>
      <c r="B18" s="1" t="s">
        <v>324</v>
      </c>
      <c r="E18" s="10">
        <v>1666.6666666666667</v>
      </c>
      <c r="F18" s="38">
        <v>3.4431704713700378E-3</v>
      </c>
      <c r="G18" s="10">
        <v>21666.666666666664</v>
      </c>
      <c r="H18" s="38">
        <v>1.3144814357316507E-2</v>
      </c>
      <c r="I18" s="10">
        <v>40000</v>
      </c>
      <c r="J18" s="38">
        <v>1.394541093923235E-2</v>
      </c>
      <c r="K18" s="10">
        <v>40000</v>
      </c>
      <c r="L18" s="38">
        <v>1.006429677478592E-2</v>
      </c>
      <c r="M18" s="10">
        <v>40000</v>
      </c>
      <c r="N18" s="38">
        <v>7.9125302450366256E-3</v>
      </c>
      <c r="P18" s="10"/>
      <c r="Q18" s="111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1666.6666666666667</v>
      </c>
      <c r="AC18" s="111">
        <v>1666.6666666666667</v>
      </c>
      <c r="AD18" s="10">
        <v>1666.6666666666667</v>
      </c>
      <c r="AE18" s="10">
        <v>1666.6666666666667</v>
      </c>
      <c r="AF18" s="10">
        <v>1666.6666666666667</v>
      </c>
      <c r="AG18" s="10">
        <v>1666.6666666666667</v>
      </c>
      <c r="AH18" s="10">
        <v>1666.6666666666667</v>
      </c>
      <c r="AI18" s="10">
        <v>1666.6666666666667</v>
      </c>
      <c r="AJ18" s="10">
        <v>1666.6666666666667</v>
      </c>
      <c r="AK18" s="10">
        <v>1666.6666666666667</v>
      </c>
      <c r="AL18" s="10">
        <v>1666.6666666666667</v>
      </c>
      <c r="AM18" s="10">
        <v>1666.6666666666667</v>
      </c>
      <c r="AN18" s="10">
        <v>3333.3333333333335</v>
      </c>
      <c r="AO18" s="111">
        <v>3333.3333333333335</v>
      </c>
      <c r="AP18" s="10">
        <v>3333.3333333333335</v>
      </c>
      <c r="AQ18" s="10">
        <v>3333.3333333333335</v>
      </c>
      <c r="AR18" s="10">
        <v>3333.3333333333335</v>
      </c>
      <c r="AS18" s="10">
        <v>3333.3333333333335</v>
      </c>
      <c r="AT18" s="10">
        <v>3333.3333333333335</v>
      </c>
      <c r="AU18" s="10">
        <v>3333.3333333333335</v>
      </c>
      <c r="AV18" s="10">
        <v>3333.3333333333335</v>
      </c>
      <c r="AW18" s="10">
        <v>3333.3333333333335</v>
      </c>
      <c r="AX18" s="10">
        <v>3333.3333333333335</v>
      </c>
      <c r="AY18" s="10">
        <v>3333.3333333333335</v>
      </c>
      <c r="AZ18" s="112">
        <v>3333.3333333333335</v>
      </c>
      <c r="BA18" s="111">
        <v>3333.3333333333335</v>
      </c>
      <c r="BB18" s="10">
        <v>3333.3333333333335</v>
      </c>
      <c r="BC18" s="10">
        <v>3333.3333333333335</v>
      </c>
      <c r="BD18" s="10">
        <v>3333.3333333333335</v>
      </c>
      <c r="BE18" s="10">
        <v>3333.3333333333335</v>
      </c>
      <c r="BF18" s="10">
        <v>3333.3333333333335</v>
      </c>
      <c r="BG18" s="10">
        <v>3333.3333333333335</v>
      </c>
      <c r="BH18" s="10">
        <v>3333.3333333333335</v>
      </c>
      <c r="BI18" s="10">
        <v>3333.3333333333335</v>
      </c>
      <c r="BJ18" s="10">
        <v>3333.3333333333335</v>
      </c>
      <c r="BK18" s="10">
        <v>3333.3333333333335</v>
      </c>
      <c r="BL18" s="10">
        <v>3333.3333333333335</v>
      </c>
      <c r="BM18" s="111">
        <v>3333.3333333333335</v>
      </c>
      <c r="BN18" s="10">
        <v>3333.3333333333335</v>
      </c>
      <c r="BO18" s="10">
        <v>3333.3333333333335</v>
      </c>
      <c r="BP18" s="10">
        <v>3333.3333333333335</v>
      </c>
      <c r="BQ18" s="10">
        <v>3333.3333333333335</v>
      </c>
      <c r="BR18" s="10">
        <v>3333.3333333333335</v>
      </c>
      <c r="BS18" s="10">
        <v>3333.3333333333335</v>
      </c>
      <c r="BT18" s="10">
        <v>3333.3333333333335</v>
      </c>
      <c r="BU18" s="10">
        <v>3333.3333333333335</v>
      </c>
      <c r="BV18" s="10">
        <v>3333.3333333333335</v>
      </c>
      <c r="BW18" s="10">
        <v>3333.3333333333335</v>
      </c>
      <c r="BX18" s="112">
        <v>3333.3333333333335</v>
      </c>
    </row>
    <row r="19" spans="1:76" ht="10.5" hidden="1" customHeight="1" outlineLevel="1">
      <c r="A19" s="17"/>
      <c r="E19" s="10">
        <v>0</v>
      </c>
      <c r="F19" s="38">
        <v>0</v>
      </c>
      <c r="G19" s="10">
        <v>0</v>
      </c>
      <c r="H19" s="38">
        <v>0</v>
      </c>
      <c r="I19" s="10">
        <v>0</v>
      </c>
      <c r="J19" s="38">
        <v>0</v>
      </c>
      <c r="K19" s="10">
        <v>0</v>
      </c>
      <c r="L19" s="38">
        <v>0</v>
      </c>
      <c r="M19" s="10">
        <v>0</v>
      </c>
      <c r="N19" s="38">
        <v>0</v>
      </c>
      <c r="P19" s="10"/>
      <c r="Q19" s="111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11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11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12"/>
      <c r="BA19" s="111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11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12"/>
    </row>
    <row r="20" spans="1:76" ht="13.8" hidden="1" outlineLevel="1">
      <c r="A20" s="55" t="s">
        <v>289</v>
      </c>
      <c r="B20" s="50" t="s">
        <v>290</v>
      </c>
      <c r="C20" s="54"/>
      <c r="D20" s="54"/>
      <c r="E20" s="52">
        <v>77170</v>
      </c>
      <c r="F20" s="53">
        <v>0.15942567916537548</v>
      </c>
      <c r="G20" s="52">
        <v>98674</v>
      </c>
      <c r="H20" s="53">
        <v>5.986391131817765E-2</v>
      </c>
      <c r="I20" s="52">
        <v>113282</v>
      </c>
      <c r="J20" s="53">
        <v>3.9494101050452979E-2</v>
      </c>
      <c r="K20" s="52">
        <v>113282</v>
      </c>
      <c r="L20" s="53">
        <v>2.8502591681032464E-2</v>
      </c>
      <c r="M20" s="52">
        <v>113282</v>
      </c>
      <c r="N20" s="53">
        <v>2.2408681280455978E-2</v>
      </c>
      <c r="O20" s="54"/>
      <c r="P20" s="52"/>
      <c r="Q20" s="132">
        <v>5411</v>
      </c>
      <c r="R20" s="52">
        <v>5411</v>
      </c>
      <c r="S20" s="52">
        <v>5411</v>
      </c>
      <c r="T20" s="52">
        <v>5411</v>
      </c>
      <c r="U20" s="52">
        <v>5411</v>
      </c>
      <c r="V20" s="52">
        <v>5411</v>
      </c>
      <c r="W20" s="52">
        <v>5411</v>
      </c>
      <c r="X20" s="52">
        <v>5411</v>
      </c>
      <c r="Y20" s="52">
        <v>6411</v>
      </c>
      <c r="Z20" s="52">
        <v>12971</v>
      </c>
      <c r="AA20" s="52">
        <v>5411</v>
      </c>
      <c r="AB20" s="52">
        <v>9089</v>
      </c>
      <c r="AC20" s="132">
        <v>6739</v>
      </c>
      <c r="AD20" s="52">
        <v>6739</v>
      </c>
      <c r="AE20" s="52">
        <v>6739</v>
      </c>
      <c r="AF20" s="52">
        <v>6739</v>
      </c>
      <c r="AG20" s="52">
        <v>6739</v>
      </c>
      <c r="AH20" s="52">
        <v>7203</v>
      </c>
      <c r="AI20" s="52">
        <v>7667</v>
      </c>
      <c r="AJ20" s="52">
        <v>7667</v>
      </c>
      <c r="AK20" s="52">
        <v>8667</v>
      </c>
      <c r="AL20" s="52">
        <v>15227</v>
      </c>
      <c r="AM20" s="52">
        <v>7667</v>
      </c>
      <c r="AN20" s="52">
        <v>10881</v>
      </c>
      <c r="AO20" s="132">
        <v>8531</v>
      </c>
      <c r="AP20" s="52">
        <v>8531</v>
      </c>
      <c r="AQ20" s="52">
        <v>8531</v>
      </c>
      <c r="AR20" s="52">
        <v>8531</v>
      </c>
      <c r="AS20" s="52">
        <v>8531</v>
      </c>
      <c r="AT20" s="52">
        <v>8531</v>
      </c>
      <c r="AU20" s="52">
        <v>8531</v>
      </c>
      <c r="AV20" s="52">
        <v>8531</v>
      </c>
      <c r="AW20" s="52">
        <v>9531</v>
      </c>
      <c r="AX20" s="52">
        <v>16091</v>
      </c>
      <c r="AY20" s="52">
        <v>8531</v>
      </c>
      <c r="AZ20" s="133">
        <v>10881</v>
      </c>
      <c r="BA20" s="132">
        <v>8531</v>
      </c>
      <c r="BB20" s="52">
        <v>8531</v>
      </c>
      <c r="BC20" s="52">
        <v>8531</v>
      </c>
      <c r="BD20" s="52">
        <v>8531</v>
      </c>
      <c r="BE20" s="52">
        <v>8531</v>
      </c>
      <c r="BF20" s="52">
        <v>8531</v>
      </c>
      <c r="BG20" s="52">
        <v>8531</v>
      </c>
      <c r="BH20" s="52">
        <v>8531</v>
      </c>
      <c r="BI20" s="52">
        <v>9531</v>
      </c>
      <c r="BJ20" s="52">
        <v>16091</v>
      </c>
      <c r="BK20" s="52">
        <v>8531</v>
      </c>
      <c r="BL20" s="52">
        <v>10881</v>
      </c>
      <c r="BM20" s="132">
        <v>8531</v>
      </c>
      <c r="BN20" s="52">
        <v>8531</v>
      </c>
      <c r="BO20" s="52">
        <v>8531</v>
      </c>
      <c r="BP20" s="52">
        <v>8531</v>
      </c>
      <c r="BQ20" s="52">
        <v>8531</v>
      </c>
      <c r="BR20" s="52">
        <v>8531</v>
      </c>
      <c r="BS20" s="52">
        <v>8531</v>
      </c>
      <c r="BT20" s="52">
        <v>8531</v>
      </c>
      <c r="BU20" s="52">
        <v>9531</v>
      </c>
      <c r="BV20" s="52">
        <v>16091</v>
      </c>
      <c r="BW20" s="52">
        <v>8531</v>
      </c>
      <c r="BX20" s="133">
        <v>10881</v>
      </c>
    </row>
    <row r="21" spans="1:76" ht="13.8" hidden="1" outlineLevel="1">
      <c r="A21" s="56" t="s">
        <v>291</v>
      </c>
      <c r="B21" s="43" t="s">
        <v>325</v>
      </c>
      <c r="E21" s="10">
        <v>1000</v>
      </c>
      <c r="F21" s="38">
        <v>2.0659022828220224E-3</v>
      </c>
      <c r="G21" s="10">
        <v>1000</v>
      </c>
      <c r="H21" s="38">
        <v>6.0668373956845423E-4</v>
      </c>
      <c r="I21" s="10">
        <v>1000</v>
      </c>
      <c r="J21" s="38">
        <v>3.4863527348080872E-4</v>
      </c>
      <c r="K21" s="10">
        <v>1000</v>
      </c>
      <c r="L21" s="38">
        <v>2.51607419369648E-4</v>
      </c>
      <c r="M21" s="10">
        <v>1000</v>
      </c>
      <c r="N21" s="38">
        <v>1.9781325612591567E-4</v>
      </c>
      <c r="P21" s="10"/>
      <c r="Q21" s="111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1000</v>
      </c>
      <c r="Z21" s="10">
        <v>0</v>
      </c>
      <c r="AA21" s="10">
        <v>0</v>
      </c>
      <c r="AB21" s="10">
        <v>0</v>
      </c>
      <c r="AC21" s="111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1000</v>
      </c>
      <c r="AL21" s="10">
        <v>0</v>
      </c>
      <c r="AM21" s="10">
        <v>0</v>
      </c>
      <c r="AN21" s="10">
        <v>0</v>
      </c>
      <c r="AO21" s="111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1000</v>
      </c>
      <c r="AX21" s="10">
        <v>0</v>
      </c>
      <c r="AY21" s="10">
        <v>0</v>
      </c>
      <c r="AZ21" s="112">
        <v>0</v>
      </c>
      <c r="BA21" s="111">
        <v>0</v>
      </c>
      <c r="BB21" s="10">
        <v>0</v>
      </c>
      <c r="BC21" s="10">
        <v>0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1000</v>
      </c>
      <c r="BJ21" s="10">
        <v>0</v>
      </c>
      <c r="BK21" s="10">
        <v>0</v>
      </c>
      <c r="BL21" s="10">
        <v>0</v>
      </c>
      <c r="BM21" s="111">
        <v>0</v>
      </c>
      <c r="BN21" s="10">
        <v>0</v>
      </c>
      <c r="BO21" s="10">
        <v>0</v>
      </c>
      <c r="BP21" s="10">
        <v>0</v>
      </c>
      <c r="BQ21" s="10">
        <v>0</v>
      </c>
      <c r="BR21" s="10">
        <v>0</v>
      </c>
      <c r="BS21" s="10">
        <v>0</v>
      </c>
      <c r="BT21" s="10">
        <v>0</v>
      </c>
      <c r="BU21" s="10">
        <v>1000</v>
      </c>
      <c r="BV21" s="10">
        <v>0</v>
      </c>
      <c r="BW21" s="10">
        <v>0</v>
      </c>
      <c r="BX21" s="112">
        <v>0</v>
      </c>
    </row>
    <row r="22" spans="1:76" ht="13.8" hidden="1" outlineLevel="1">
      <c r="A22" s="56" t="s">
        <v>292</v>
      </c>
      <c r="B22" s="43" t="s">
        <v>18</v>
      </c>
      <c r="E22" s="10">
        <v>13200</v>
      </c>
      <c r="F22" s="38">
        <v>2.7269910133250697E-2</v>
      </c>
      <c r="G22" s="10">
        <v>13200</v>
      </c>
      <c r="H22" s="38">
        <v>8.0082253623035959E-3</v>
      </c>
      <c r="I22" s="10">
        <v>13200</v>
      </c>
      <c r="J22" s="38">
        <v>4.601985609946675E-3</v>
      </c>
      <c r="K22" s="10">
        <v>13200</v>
      </c>
      <c r="L22" s="38">
        <v>3.3212179356793534E-3</v>
      </c>
      <c r="M22" s="10">
        <v>13200</v>
      </c>
      <c r="N22" s="38">
        <v>2.6111349808620866E-3</v>
      </c>
      <c r="P22" s="10"/>
      <c r="Q22" s="111">
        <v>1100</v>
      </c>
      <c r="R22" s="10">
        <v>1100</v>
      </c>
      <c r="S22" s="10">
        <v>1100</v>
      </c>
      <c r="T22" s="10">
        <v>1100</v>
      </c>
      <c r="U22" s="10">
        <v>1100</v>
      </c>
      <c r="V22" s="10">
        <v>1100</v>
      </c>
      <c r="W22" s="10">
        <v>1100</v>
      </c>
      <c r="X22" s="10">
        <v>1100</v>
      </c>
      <c r="Y22" s="10">
        <v>1100</v>
      </c>
      <c r="Z22" s="10">
        <v>1100</v>
      </c>
      <c r="AA22" s="10">
        <v>1100</v>
      </c>
      <c r="AB22" s="10">
        <v>1100</v>
      </c>
      <c r="AC22" s="111">
        <v>1100</v>
      </c>
      <c r="AD22" s="10">
        <v>1100</v>
      </c>
      <c r="AE22" s="10">
        <v>1100</v>
      </c>
      <c r="AF22" s="10">
        <v>1100</v>
      </c>
      <c r="AG22" s="10">
        <v>1100</v>
      </c>
      <c r="AH22" s="10">
        <v>1100</v>
      </c>
      <c r="AI22" s="10">
        <v>1100</v>
      </c>
      <c r="AJ22" s="10">
        <v>1100</v>
      </c>
      <c r="AK22" s="10">
        <v>1100</v>
      </c>
      <c r="AL22" s="10">
        <v>1100</v>
      </c>
      <c r="AM22" s="10">
        <v>1100</v>
      </c>
      <c r="AN22" s="10">
        <v>1100</v>
      </c>
      <c r="AO22" s="111">
        <v>1100</v>
      </c>
      <c r="AP22" s="10">
        <v>1100</v>
      </c>
      <c r="AQ22" s="10">
        <v>1100</v>
      </c>
      <c r="AR22" s="10">
        <v>1100</v>
      </c>
      <c r="AS22" s="10">
        <v>1100</v>
      </c>
      <c r="AT22" s="10">
        <v>1100</v>
      </c>
      <c r="AU22" s="10">
        <v>1100</v>
      </c>
      <c r="AV22" s="10">
        <v>1100</v>
      </c>
      <c r="AW22" s="10">
        <v>1100</v>
      </c>
      <c r="AX22" s="10">
        <v>1100</v>
      </c>
      <c r="AY22" s="10">
        <v>1100</v>
      </c>
      <c r="AZ22" s="112">
        <v>1100</v>
      </c>
      <c r="BA22" s="111">
        <v>1100</v>
      </c>
      <c r="BB22" s="10">
        <v>1100</v>
      </c>
      <c r="BC22" s="10">
        <v>1100</v>
      </c>
      <c r="BD22" s="10">
        <v>1100</v>
      </c>
      <c r="BE22" s="10">
        <v>1100</v>
      </c>
      <c r="BF22" s="10">
        <v>1100</v>
      </c>
      <c r="BG22" s="10">
        <v>1100</v>
      </c>
      <c r="BH22" s="10">
        <v>1100</v>
      </c>
      <c r="BI22" s="10">
        <v>1100</v>
      </c>
      <c r="BJ22" s="10">
        <v>1100</v>
      </c>
      <c r="BK22" s="10">
        <v>1100</v>
      </c>
      <c r="BL22" s="10">
        <v>1100</v>
      </c>
      <c r="BM22" s="111">
        <v>1100</v>
      </c>
      <c r="BN22" s="10">
        <v>1100</v>
      </c>
      <c r="BO22" s="10">
        <v>1100</v>
      </c>
      <c r="BP22" s="10">
        <v>1100</v>
      </c>
      <c r="BQ22" s="10">
        <v>1100</v>
      </c>
      <c r="BR22" s="10">
        <v>1100</v>
      </c>
      <c r="BS22" s="10">
        <v>1100</v>
      </c>
      <c r="BT22" s="10">
        <v>1100</v>
      </c>
      <c r="BU22" s="10">
        <v>1100</v>
      </c>
      <c r="BV22" s="10">
        <v>1100</v>
      </c>
      <c r="BW22" s="10">
        <v>1100</v>
      </c>
      <c r="BX22" s="112">
        <v>1100</v>
      </c>
    </row>
    <row r="23" spans="1:76" ht="13.8" hidden="1" outlineLevel="1">
      <c r="A23" s="56" t="s">
        <v>293</v>
      </c>
      <c r="B23" s="43" t="s">
        <v>28</v>
      </c>
      <c r="E23" s="10">
        <v>6000</v>
      </c>
      <c r="F23" s="38">
        <v>1.2395413696932134E-2</v>
      </c>
      <c r="G23" s="10">
        <v>6000</v>
      </c>
      <c r="H23" s="38">
        <v>3.6401024374107254E-3</v>
      </c>
      <c r="I23" s="10">
        <v>6000</v>
      </c>
      <c r="J23" s="38">
        <v>2.0918116408848524E-3</v>
      </c>
      <c r="K23" s="10">
        <v>6000</v>
      </c>
      <c r="L23" s="38">
        <v>1.509644516217888E-3</v>
      </c>
      <c r="M23" s="10">
        <v>6000</v>
      </c>
      <c r="N23" s="38">
        <v>1.1868795367554941E-3</v>
      </c>
      <c r="P23" s="10"/>
      <c r="Q23" s="111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6000</v>
      </c>
      <c r="AA23" s="10">
        <v>0</v>
      </c>
      <c r="AB23" s="10">
        <v>0</v>
      </c>
      <c r="AC23" s="111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6000</v>
      </c>
      <c r="AM23" s="10">
        <v>0</v>
      </c>
      <c r="AN23" s="10">
        <v>0</v>
      </c>
      <c r="AO23" s="111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6000</v>
      </c>
      <c r="AY23" s="10">
        <v>0</v>
      </c>
      <c r="AZ23" s="112">
        <v>0</v>
      </c>
      <c r="BA23" s="111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6000</v>
      </c>
      <c r="BK23" s="10">
        <v>0</v>
      </c>
      <c r="BL23" s="10">
        <v>0</v>
      </c>
      <c r="BM23" s="111">
        <v>0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0</v>
      </c>
      <c r="BV23" s="10">
        <v>6000</v>
      </c>
      <c r="BW23" s="10">
        <v>0</v>
      </c>
      <c r="BX23" s="112">
        <v>0</v>
      </c>
    </row>
    <row r="24" spans="1:76" ht="13.8" hidden="1" outlineLevel="1">
      <c r="A24" s="56" t="s">
        <v>294</v>
      </c>
      <c r="B24" s="43" t="s">
        <v>326</v>
      </c>
      <c r="E24" s="10">
        <v>1350</v>
      </c>
      <c r="F24" s="38">
        <v>2.7889680818097306E-3</v>
      </c>
      <c r="G24" s="10">
        <v>1350</v>
      </c>
      <c r="H24" s="38">
        <v>8.1902304841741319E-4</v>
      </c>
      <c r="I24" s="10">
        <v>1350</v>
      </c>
      <c r="J24" s="38">
        <v>4.7065761919909182E-4</v>
      </c>
      <c r="K24" s="10">
        <v>1350</v>
      </c>
      <c r="L24" s="38">
        <v>3.396700161490248E-4</v>
      </c>
      <c r="M24" s="10">
        <v>1350</v>
      </c>
      <c r="N24" s="38">
        <v>2.6704789576998615E-4</v>
      </c>
      <c r="P24" s="10"/>
      <c r="Q24" s="111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1350</v>
      </c>
      <c r="AA24" s="10">
        <v>0</v>
      </c>
      <c r="AB24" s="10">
        <v>0</v>
      </c>
      <c r="AC24" s="111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1350</v>
      </c>
      <c r="AM24" s="10">
        <v>0</v>
      </c>
      <c r="AN24" s="10">
        <v>0</v>
      </c>
      <c r="AO24" s="111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1350</v>
      </c>
      <c r="AY24" s="10">
        <v>0</v>
      </c>
      <c r="AZ24" s="112">
        <v>0</v>
      </c>
      <c r="BA24" s="111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1350</v>
      </c>
      <c r="BK24" s="10">
        <v>0</v>
      </c>
      <c r="BL24" s="10">
        <v>0</v>
      </c>
      <c r="BM24" s="111">
        <v>0</v>
      </c>
      <c r="BN24" s="10">
        <v>0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1350</v>
      </c>
      <c r="BW24" s="10">
        <v>0</v>
      </c>
      <c r="BX24" s="112">
        <v>0</v>
      </c>
    </row>
    <row r="25" spans="1:76" ht="13.8" hidden="1" outlineLevel="1">
      <c r="A25" s="56" t="s">
        <v>295</v>
      </c>
      <c r="B25" s="43" t="s">
        <v>327</v>
      </c>
      <c r="E25" s="10">
        <v>10070</v>
      </c>
      <c r="F25" s="38">
        <v>2.0803635988017766E-2</v>
      </c>
      <c r="G25" s="10">
        <v>10574</v>
      </c>
      <c r="H25" s="38">
        <v>6.4150738621968351E-3</v>
      </c>
      <c r="I25" s="10">
        <v>10882</v>
      </c>
      <c r="J25" s="38">
        <v>3.7938490460181608E-3</v>
      </c>
      <c r="K25" s="10">
        <v>10882</v>
      </c>
      <c r="L25" s="38">
        <v>2.7379919375805093E-3</v>
      </c>
      <c r="M25" s="10">
        <v>10882</v>
      </c>
      <c r="N25" s="38">
        <v>2.1526038531622144E-3</v>
      </c>
      <c r="P25" s="10"/>
      <c r="Q25" s="111">
        <v>626</v>
      </c>
      <c r="R25" s="10">
        <v>626</v>
      </c>
      <c r="S25" s="10">
        <v>626</v>
      </c>
      <c r="T25" s="10">
        <v>626</v>
      </c>
      <c r="U25" s="10">
        <v>626</v>
      </c>
      <c r="V25" s="10">
        <v>626</v>
      </c>
      <c r="W25" s="10">
        <v>626</v>
      </c>
      <c r="X25" s="10">
        <v>626</v>
      </c>
      <c r="Y25" s="10">
        <v>626</v>
      </c>
      <c r="Z25" s="10">
        <v>806</v>
      </c>
      <c r="AA25" s="10">
        <v>626</v>
      </c>
      <c r="AB25" s="10">
        <v>3004</v>
      </c>
      <c r="AC25" s="111">
        <v>654</v>
      </c>
      <c r="AD25" s="10">
        <v>654</v>
      </c>
      <c r="AE25" s="10">
        <v>654</v>
      </c>
      <c r="AF25" s="10">
        <v>654</v>
      </c>
      <c r="AG25" s="10">
        <v>654</v>
      </c>
      <c r="AH25" s="10">
        <v>668</v>
      </c>
      <c r="AI25" s="10">
        <v>682</v>
      </c>
      <c r="AJ25" s="10">
        <v>682</v>
      </c>
      <c r="AK25" s="10">
        <v>682</v>
      </c>
      <c r="AL25" s="10">
        <v>862</v>
      </c>
      <c r="AM25" s="10">
        <v>682</v>
      </c>
      <c r="AN25" s="10">
        <v>3046</v>
      </c>
      <c r="AO25" s="111">
        <v>696</v>
      </c>
      <c r="AP25" s="10">
        <v>696</v>
      </c>
      <c r="AQ25" s="10">
        <v>696</v>
      </c>
      <c r="AR25" s="10">
        <v>696</v>
      </c>
      <c r="AS25" s="10">
        <v>696</v>
      </c>
      <c r="AT25" s="10">
        <v>696</v>
      </c>
      <c r="AU25" s="10">
        <v>696</v>
      </c>
      <c r="AV25" s="10">
        <v>696</v>
      </c>
      <c r="AW25" s="10">
        <v>696</v>
      </c>
      <c r="AX25" s="10">
        <v>876</v>
      </c>
      <c r="AY25" s="10">
        <v>696</v>
      </c>
      <c r="AZ25" s="112">
        <v>3046</v>
      </c>
      <c r="BA25" s="111">
        <v>696</v>
      </c>
      <c r="BB25" s="10">
        <v>696</v>
      </c>
      <c r="BC25" s="10">
        <v>696</v>
      </c>
      <c r="BD25" s="10">
        <v>696</v>
      </c>
      <c r="BE25" s="10">
        <v>696</v>
      </c>
      <c r="BF25" s="10">
        <v>696</v>
      </c>
      <c r="BG25" s="10">
        <v>696</v>
      </c>
      <c r="BH25" s="10">
        <v>696</v>
      </c>
      <c r="BI25" s="10">
        <v>696</v>
      </c>
      <c r="BJ25" s="10">
        <v>876</v>
      </c>
      <c r="BK25" s="10">
        <v>696</v>
      </c>
      <c r="BL25" s="10">
        <v>3046</v>
      </c>
      <c r="BM25" s="111">
        <v>696</v>
      </c>
      <c r="BN25" s="10">
        <v>696</v>
      </c>
      <c r="BO25" s="10">
        <v>696</v>
      </c>
      <c r="BP25" s="10">
        <v>696</v>
      </c>
      <c r="BQ25" s="10">
        <v>696</v>
      </c>
      <c r="BR25" s="10">
        <v>696</v>
      </c>
      <c r="BS25" s="10">
        <v>696</v>
      </c>
      <c r="BT25" s="10">
        <v>696</v>
      </c>
      <c r="BU25" s="10">
        <v>696</v>
      </c>
      <c r="BV25" s="10">
        <v>876</v>
      </c>
      <c r="BW25" s="10">
        <v>696</v>
      </c>
      <c r="BX25" s="112">
        <v>3046</v>
      </c>
    </row>
    <row r="26" spans="1:76" ht="13.8" hidden="1" outlineLevel="1">
      <c r="A26" s="57" t="s">
        <v>296</v>
      </c>
      <c r="B26" s="43" t="s">
        <v>328</v>
      </c>
      <c r="E26" s="10">
        <v>4900</v>
      </c>
      <c r="F26" s="38">
        <v>1.012292118582791E-2</v>
      </c>
      <c r="G26" s="10">
        <v>6700</v>
      </c>
      <c r="H26" s="38">
        <v>4.0647810551086433E-3</v>
      </c>
      <c r="I26" s="10">
        <v>7800</v>
      </c>
      <c r="J26" s="38">
        <v>2.7193551331503082E-3</v>
      </c>
      <c r="K26" s="10">
        <v>7800</v>
      </c>
      <c r="L26" s="38">
        <v>1.9625378710832544E-3</v>
      </c>
      <c r="M26" s="10">
        <v>7800</v>
      </c>
      <c r="N26" s="38">
        <v>1.5429433977821423E-3</v>
      </c>
      <c r="P26" s="10"/>
      <c r="Q26" s="111">
        <v>400</v>
      </c>
      <c r="R26" s="10">
        <v>400</v>
      </c>
      <c r="S26" s="10">
        <v>400</v>
      </c>
      <c r="T26" s="10">
        <v>400</v>
      </c>
      <c r="U26" s="10">
        <v>400</v>
      </c>
      <c r="V26" s="10">
        <v>400</v>
      </c>
      <c r="W26" s="10">
        <v>400</v>
      </c>
      <c r="X26" s="10">
        <v>400</v>
      </c>
      <c r="Y26" s="10">
        <v>400</v>
      </c>
      <c r="Z26" s="10">
        <v>400</v>
      </c>
      <c r="AA26" s="10">
        <v>400</v>
      </c>
      <c r="AB26" s="10">
        <v>500</v>
      </c>
      <c r="AC26" s="111">
        <v>500</v>
      </c>
      <c r="AD26" s="10">
        <v>500</v>
      </c>
      <c r="AE26" s="10">
        <v>500</v>
      </c>
      <c r="AF26" s="10">
        <v>500</v>
      </c>
      <c r="AG26" s="10">
        <v>500</v>
      </c>
      <c r="AH26" s="10">
        <v>550</v>
      </c>
      <c r="AI26" s="10">
        <v>600</v>
      </c>
      <c r="AJ26" s="10">
        <v>600</v>
      </c>
      <c r="AK26" s="10">
        <v>600</v>
      </c>
      <c r="AL26" s="10">
        <v>600</v>
      </c>
      <c r="AM26" s="10">
        <v>600</v>
      </c>
      <c r="AN26" s="10">
        <v>650</v>
      </c>
      <c r="AO26" s="111">
        <v>650</v>
      </c>
      <c r="AP26" s="10">
        <v>650</v>
      </c>
      <c r="AQ26" s="10">
        <v>650</v>
      </c>
      <c r="AR26" s="10">
        <v>650</v>
      </c>
      <c r="AS26" s="10">
        <v>650</v>
      </c>
      <c r="AT26" s="10">
        <v>650</v>
      </c>
      <c r="AU26" s="10">
        <v>650</v>
      </c>
      <c r="AV26" s="10">
        <v>650</v>
      </c>
      <c r="AW26" s="10">
        <v>650</v>
      </c>
      <c r="AX26" s="10">
        <v>650</v>
      </c>
      <c r="AY26" s="10">
        <v>650</v>
      </c>
      <c r="AZ26" s="112">
        <v>650</v>
      </c>
      <c r="BA26" s="111">
        <v>650</v>
      </c>
      <c r="BB26" s="10">
        <v>650</v>
      </c>
      <c r="BC26" s="10">
        <v>650</v>
      </c>
      <c r="BD26" s="10">
        <v>650</v>
      </c>
      <c r="BE26" s="10">
        <v>650</v>
      </c>
      <c r="BF26" s="10">
        <v>650</v>
      </c>
      <c r="BG26" s="10">
        <v>650</v>
      </c>
      <c r="BH26" s="10">
        <v>650</v>
      </c>
      <c r="BI26" s="10">
        <v>650</v>
      </c>
      <c r="BJ26" s="10">
        <v>650</v>
      </c>
      <c r="BK26" s="10">
        <v>650</v>
      </c>
      <c r="BL26" s="10">
        <v>650</v>
      </c>
      <c r="BM26" s="111">
        <v>650</v>
      </c>
      <c r="BN26" s="10">
        <v>650</v>
      </c>
      <c r="BO26" s="10">
        <v>650</v>
      </c>
      <c r="BP26" s="10">
        <v>650</v>
      </c>
      <c r="BQ26" s="10">
        <v>650</v>
      </c>
      <c r="BR26" s="10">
        <v>650</v>
      </c>
      <c r="BS26" s="10">
        <v>650</v>
      </c>
      <c r="BT26" s="10">
        <v>650</v>
      </c>
      <c r="BU26" s="10">
        <v>650</v>
      </c>
      <c r="BV26" s="10">
        <v>650</v>
      </c>
      <c r="BW26" s="10">
        <v>650</v>
      </c>
      <c r="BX26" s="112">
        <v>650</v>
      </c>
    </row>
    <row r="27" spans="1:76" ht="13.8" hidden="1" outlineLevel="1">
      <c r="A27" s="57" t="s">
        <v>297</v>
      </c>
      <c r="B27" s="43" t="s">
        <v>329</v>
      </c>
      <c r="E27" s="10">
        <v>400</v>
      </c>
      <c r="F27" s="38">
        <v>8.2636091312880905E-4</v>
      </c>
      <c r="G27" s="10">
        <v>5200</v>
      </c>
      <c r="H27" s="38">
        <v>3.1547554457559621E-3</v>
      </c>
      <c r="I27" s="10">
        <v>9600</v>
      </c>
      <c r="J27" s="38">
        <v>3.3468986254157639E-3</v>
      </c>
      <c r="K27" s="10">
        <v>9600</v>
      </c>
      <c r="L27" s="38">
        <v>2.4154312259486209E-3</v>
      </c>
      <c r="M27" s="10">
        <v>9600</v>
      </c>
      <c r="N27" s="38">
        <v>1.8990072588087905E-3</v>
      </c>
      <c r="P27" s="10"/>
      <c r="Q27" s="111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400</v>
      </c>
      <c r="AC27" s="111">
        <v>400</v>
      </c>
      <c r="AD27" s="10">
        <v>400</v>
      </c>
      <c r="AE27" s="10">
        <v>400</v>
      </c>
      <c r="AF27" s="10">
        <v>400</v>
      </c>
      <c r="AG27" s="10">
        <v>400</v>
      </c>
      <c r="AH27" s="10">
        <v>400</v>
      </c>
      <c r="AI27" s="10">
        <v>400</v>
      </c>
      <c r="AJ27" s="10">
        <v>400</v>
      </c>
      <c r="AK27" s="10">
        <v>400</v>
      </c>
      <c r="AL27" s="10">
        <v>400</v>
      </c>
      <c r="AM27" s="10">
        <v>400</v>
      </c>
      <c r="AN27" s="10">
        <v>800</v>
      </c>
      <c r="AO27" s="111">
        <v>800</v>
      </c>
      <c r="AP27" s="10">
        <v>800</v>
      </c>
      <c r="AQ27" s="10">
        <v>800</v>
      </c>
      <c r="AR27" s="10">
        <v>800</v>
      </c>
      <c r="AS27" s="10">
        <v>800</v>
      </c>
      <c r="AT27" s="10">
        <v>800</v>
      </c>
      <c r="AU27" s="10">
        <v>800</v>
      </c>
      <c r="AV27" s="10">
        <v>800</v>
      </c>
      <c r="AW27" s="10">
        <v>800</v>
      </c>
      <c r="AX27" s="10">
        <v>800</v>
      </c>
      <c r="AY27" s="10">
        <v>800</v>
      </c>
      <c r="AZ27" s="112">
        <v>800</v>
      </c>
      <c r="BA27" s="111">
        <v>800</v>
      </c>
      <c r="BB27" s="10">
        <v>800</v>
      </c>
      <c r="BC27" s="10">
        <v>800</v>
      </c>
      <c r="BD27" s="10">
        <v>800</v>
      </c>
      <c r="BE27" s="10">
        <v>800</v>
      </c>
      <c r="BF27" s="10">
        <v>800</v>
      </c>
      <c r="BG27" s="10">
        <v>800</v>
      </c>
      <c r="BH27" s="10">
        <v>800</v>
      </c>
      <c r="BI27" s="10">
        <v>800</v>
      </c>
      <c r="BJ27" s="10">
        <v>800</v>
      </c>
      <c r="BK27" s="10">
        <v>800</v>
      </c>
      <c r="BL27" s="10">
        <v>800</v>
      </c>
      <c r="BM27" s="111">
        <v>800</v>
      </c>
      <c r="BN27" s="10">
        <v>800</v>
      </c>
      <c r="BO27" s="10">
        <v>800</v>
      </c>
      <c r="BP27" s="10">
        <v>800</v>
      </c>
      <c r="BQ27" s="10">
        <v>800</v>
      </c>
      <c r="BR27" s="10">
        <v>800</v>
      </c>
      <c r="BS27" s="10">
        <v>800</v>
      </c>
      <c r="BT27" s="10">
        <v>800</v>
      </c>
      <c r="BU27" s="10">
        <v>800</v>
      </c>
      <c r="BV27" s="10">
        <v>800</v>
      </c>
      <c r="BW27" s="10">
        <v>800</v>
      </c>
      <c r="BX27" s="112">
        <v>800</v>
      </c>
    </row>
    <row r="28" spans="1:76" ht="13.8" hidden="1" outlineLevel="1">
      <c r="A28" s="57" t="s">
        <v>298</v>
      </c>
      <c r="B28" s="43" t="s">
        <v>49</v>
      </c>
      <c r="E28" s="10">
        <v>1050</v>
      </c>
      <c r="F28" s="38">
        <v>2.1691973969631237E-3</v>
      </c>
      <c r="G28" s="10">
        <v>1050</v>
      </c>
      <c r="H28" s="38">
        <v>6.370179265468769E-4</v>
      </c>
      <c r="I28" s="10">
        <v>1050</v>
      </c>
      <c r="J28" s="38">
        <v>3.6606703715484916E-4</v>
      </c>
      <c r="K28" s="10">
        <v>1050</v>
      </c>
      <c r="L28" s="38">
        <v>2.6418779033813037E-4</v>
      </c>
      <c r="M28" s="10">
        <v>1050</v>
      </c>
      <c r="N28" s="38">
        <v>2.0770391893221144E-4</v>
      </c>
      <c r="P28" s="10"/>
      <c r="Q28" s="111">
        <v>85</v>
      </c>
      <c r="R28" s="10">
        <v>85</v>
      </c>
      <c r="S28" s="10">
        <v>85</v>
      </c>
      <c r="T28" s="10">
        <v>85</v>
      </c>
      <c r="U28" s="10">
        <v>85</v>
      </c>
      <c r="V28" s="10">
        <v>85</v>
      </c>
      <c r="W28" s="10">
        <v>85</v>
      </c>
      <c r="X28" s="10">
        <v>85</v>
      </c>
      <c r="Y28" s="10">
        <v>85</v>
      </c>
      <c r="Z28" s="10">
        <v>115</v>
      </c>
      <c r="AA28" s="10">
        <v>85</v>
      </c>
      <c r="AB28" s="10">
        <v>85</v>
      </c>
      <c r="AC28" s="111">
        <v>85</v>
      </c>
      <c r="AD28" s="10">
        <v>85</v>
      </c>
      <c r="AE28" s="10">
        <v>85</v>
      </c>
      <c r="AF28" s="10">
        <v>85</v>
      </c>
      <c r="AG28" s="10">
        <v>85</v>
      </c>
      <c r="AH28" s="10">
        <v>85</v>
      </c>
      <c r="AI28" s="10">
        <v>85</v>
      </c>
      <c r="AJ28" s="10">
        <v>85</v>
      </c>
      <c r="AK28" s="10">
        <v>85</v>
      </c>
      <c r="AL28" s="10">
        <v>115</v>
      </c>
      <c r="AM28" s="10">
        <v>85</v>
      </c>
      <c r="AN28" s="10">
        <v>85</v>
      </c>
      <c r="AO28" s="111">
        <v>85</v>
      </c>
      <c r="AP28" s="10">
        <v>85</v>
      </c>
      <c r="AQ28" s="10">
        <v>85</v>
      </c>
      <c r="AR28" s="10">
        <v>85</v>
      </c>
      <c r="AS28" s="10">
        <v>85</v>
      </c>
      <c r="AT28" s="10">
        <v>85</v>
      </c>
      <c r="AU28" s="10">
        <v>85</v>
      </c>
      <c r="AV28" s="10">
        <v>85</v>
      </c>
      <c r="AW28" s="10">
        <v>85</v>
      </c>
      <c r="AX28" s="10">
        <v>115</v>
      </c>
      <c r="AY28" s="10">
        <v>85</v>
      </c>
      <c r="AZ28" s="112">
        <v>85</v>
      </c>
      <c r="BA28" s="111">
        <v>85</v>
      </c>
      <c r="BB28" s="10">
        <v>85</v>
      </c>
      <c r="BC28" s="10">
        <v>85</v>
      </c>
      <c r="BD28" s="10">
        <v>85</v>
      </c>
      <c r="BE28" s="10">
        <v>85</v>
      </c>
      <c r="BF28" s="10">
        <v>85</v>
      </c>
      <c r="BG28" s="10">
        <v>85</v>
      </c>
      <c r="BH28" s="10">
        <v>85</v>
      </c>
      <c r="BI28" s="10">
        <v>85</v>
      </c>
      <c r="BJ28" s="10">
        <v>115</v>
      </c>
      <c r="BK28" s="10">
        <v>85</v>
      </c>
      <c r="BL28" s="10">
        <v>85</v>
      </c>
      <c r="BM28" s="111">
        <v>85</v>
      </c>
      <c r="BN28" s="10">
        <v>85</v>
      </c>
      <c r="BO28" s="10">
        <v>85</v>
      </c>
      <c r="BP28" s="10">
        <v>85</v>
      </c>
      <c r="BQ28" s="10">
        <v>85</v>
      </c>
      <c r="BR28" s="10">
        <v>85</v>
      </c>
      <c r="BS28" s="10">
        <v>85</v>
      </c>
      <c r="BT28" s="10">
        <v>85</v>
      </c>
      <c r="BU28" s="10">
        <v>85</v>
      </c>
      <c r="BV28" s="10">
        <v>115</v>
      </c>
      <c r="BW28" s="10">
        <v>85</v>
      </c>
      <c r="BX28" s="112">
        <v>85</v>
      </c>
    </row>
    <row r="29" spans="1:76" ht="13.8" hidden="1" outlineLevel="1">
      <c r="A29" s="57" t="s">
        <v>299</v>
      </c>
      <c r="B29" s="43" t="s">
        <v>330</v>
      </c>
      <c r="E29" s="10">
        <v>39200</v>
      </c>
      <c r="F29" s="38">
        <v>8.0983369486623283E-2</v>
      </c>
      <c r="G29" s="10">
        <v>53600</v>
      </c>
      <c r="H29" s="38">
        <v>3.2518248440869146E-2</v>
      </c>
      <c r="I29" s="10">
        <v>62400</v>
      </c>
      <c r="J29" s="38">
        <v>2.1754841065202465E-2</v>
      </c>
      <c r="K29" s="10">
        <v>62400</v>
      </c>
      <c r="L29" s="38">
        <v>1.5700302968666036E-2</v>
      </c>
      <c r="M29" s="10">
        <v>62400</v>
      </c>
      <c r="N29" s="38">
        <v>1.2343547182257138E-2</v>
      </c>
      <c r="P29" s="10"/>
      <c r="Q29" s="111">
        <v>3200</v>
      </c>
      <c r="R29" s="10">
        <v>3200</v>
      </c>
      <c r="S29" s="10">
        <v>3200</v>
      </c>
      <c r="T29" s="10">
        <v>3200</v>
      </c>
      <c r="U29" s="10">
        <v>3200</v>
      </c>
      <c r="V29" s="10">
        <v>3200</v>
      </c>
      <c r="W29" s="10">
        <v>3200</v>
      </c>
      <c r="X29" s="10">
        <v>3200</v>
      </c>
      <c r="Y29" s="10">
        <v>3200</v>
      </c>
      <c r="Z29" s="10">
        <v>3200</v>
      </c>
      <c r="AA29" s="10">
        <v>3200</v>
      </c>
      <c r="AB29" s="10">
        <v>4000</v>
      </c>
      <c r="AC29" s="111">
        <v>4000</v>
      </c>
      <c r="AD29" s="10">
        <v>4000</v>
      </c>
      <c r="AE29" s="10">
        <v>4000</v>
      </c>
      <c r="AF29" s="10">
        <v>4000</v>
      </c>
      <c r="AG29" s="10">
        <v>4000</v>
      </c>
      <c r="AH29" s="10">
        <v>4400</v>
      </c>
      <c r="AI29" s="10">
        <v>4800</v>
      </c>
      <c r="AJ29" s="10">
        <v>4800</v>
      </c>
      <c r="AK29" s="10">
        <v>4800</v>
      </c>
      <c r="AL29" s="10">
        <v>4800</v>
      </c>
      <c r="AM29" s="10">
        <v>4800</v>
      </c>
      <c r="AN29" s="10">
        <v>5200</v>
      </c>
      <c r="AO29" s="111">
        <v>5200</v>
      </c>
      <c r="AP29" s="10">
        <v>5200</v>
      </c>
      <c r="AQ29" s="10">
        <v>5200</v>
      </c>
      <c r="AR29" s="10">
        <v>5200</v>
      </c>
      <c r="AS29" s="10">
        <v>5200</v>
      </c>
      <c r="AT29" s="10">
        <v>5200</v>
      </c>
      <c r="AU29" s="10">
        <v>5200</v>
      </c>
      <c r="AV29" s="10">
        <v>5200</v>
      </c>
      <c r="AW29" s="10">
        <v>5200</v>
      </c>
      <c r="AX29" s="10">
        <v>5200</v>
      </c>
      <c r="AY29" s="10">
        <v>5200</v>
      </c>
      <c r="AZ29" s="112">
        <v>5200</v>
      </c>
      <c r="BA29" s="111">
        <v>5200</v>
      </c>
      <c r="BB29" s="10">
        <v>5200</v>
      </c>
      <c r="BC29" s="10">
        <v>5200</v>
      </c>
      <c r="BD29" s="10">
        <v>5200</v>
      </c>
      <c r="BE29" s="10">
        <v>5200</v>
      </c>
      <c r="BF29" s="10">
        <v>5200</v>
      </c>
      <c r="BG29" s="10">
        <v>5200</v>
      </c>
      <c r="BH29" s="10">
        <v>5200</v>
      </c>
      <c r="BI29" s="10">
        <v>5200</v>
      </c>
      <c r="BJ29" s="10">
        <v>5200</v>
      </c>
      <c r="BK29" s="10">
        <v>5200</v>
      </c>
      <c r="BL29" s="10">
        <v>5200</v>
      </c>
      <c r="BM29" s="111">
        <v>5200</v>
      </c>
      <c r="BN29" s="10">
        <v>5200</v>
      </c>
      <c r="BO29" s="10">
        <v>5200</v>
      </c>
      <c r="BP29" s="10">
        <v>5200</v>
      </c>
      <c r="BQ29" s="10">
        <v>5200</v>
      </c>
      <c r="BR29" s="10">
        <v>5200</v>
      </c>
      <c r="BS29" s="10">
        <v>5200</v>
      </c>
      <c r="BT29" s="10">
        <v>5200</v>
      </c>
      <c r="BU29" s="10">
        <v>5200</v>
      </c>
      <c r="BV29" s="10">
        <v>5200</v>
      </c>
      <c r="BW29" s="10">
        <v>5200</v>
      </c>
      <c r="BX29" s="112">
        <v>5200</v>
      </c>
    </row>
    <row r="30" spans="1:76" ht="9" hidden="1" customHeight="1" outlineLevel="1">
      <c r="A30" s="17"/>
      <c r="B30" s="1"/>
      <c r="C30" s="58"/>
      <c r="E30" s="10"/>
      <c r="F30" s="38"/>
      <c r="G30" s="10"/>
      <c r="H30" s="38"/>
      <c r="I30" s="10"/>
      <c r="J30" s="38"/>
      <c r="K30" s="10"/>
      <c r="L30" s="38"/>
      <c r="M30" s="10"/>
      <c r="N30" s="38"/>
      <c r="P30" s="10"/>
      <c r="Q30" s="111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11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11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12"/>
      <c r="BA30" s="111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11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12"/>
    </row>
    <row r="31" spans="1:76" ht="13.8" hidden="1" outlineLevel="1">
      <c r="A31" s="17" t="s">
        <v>331</v>
      </c>
      <c r="B31" s="43" t="s">
        <v>332</v>
      </c>
      <c r="E31" s="10">
        <v>2398.1828908798707</v>
      </c>
      <c r="F31" s="38">
        <v>4.9544115088934419E-3</v>
      </c>
      <c r="G31" s="10">
        <v>2754.2482666833039</v>
      </c>
      <c r="H31" s="38">
        <v>1.6709576381313601E-3</v>
      </c>
      <c r="I31" s="10">
        <v>2537.8432327636265</v>
      </c>
      <c r="J31" s="38">
        <v>8.8478166950596668E-4</v>
      </c>
      <c r="K31" s="10">
        <v>1809.886390744839</v>
      </c>
      <c r="L31" s="38">
        <v>4.5538084412755531E-4</v>
      </c>
      <c r="M31" s="10">
        <v>1290.7372311709987</v>
      </c>
      <c r="N31" s="38">
        <v>2.5532493450088398E-4</v>
      </c>
      <c r="P31" s="10"/>
      <c r="Q31" s="111">
        <v>0</v>
      </c>
      <c r="R31" s="10">
        <v>250</v>
      </c>
      <c r="S31" s="10">
        <v>243.05555555555554</v>
      </c>
      <c r="T31" s="10">
        <v>236.30401234567904</v>
      </c>
      <c r="U31" s="10">
        <v>229.7400120027435</v>
      </c>
      <c r="V31" s="10">
        <v>223.35834500266731</v>
      </c>
      <c r="W31" s="10">
        <v>217.15394653037097</v>
      </c>
      <c r="X31" s="10">
        <v>211.1218924600829</v>
      </c>
      <c r="Y31" s="10">
        <v>205.25739544730283</v>
      </c>
      <c r="Z31" s="10">
        <v>199.55580112932219</v>
      </c>
      <c r="AA31" s="10">
        <v>194.01258443128546</v>
      </c>
      <c r="AB31" s="10">
        <v>188.62334597486085</v>
      </c>
      <c r="AC31" s="111">
        <v>238.93936414222586</v>
      </c>
      <c r="AD31" s="10">
        <v>232.30215958271958</v>
      </c>
      <c r="AE31" s="10">
        <v>225.84932181653292</v>
      </c>
      <c r="AF31" s="10">
        <v>219.57572954385145</v>
      </c>
      <c r="AG31" s="10">
        <v>213.47640372318889</v>
      </c>
      <c r="AH31" s="10">
        <v>207.54650361976698</v>
      </c>
      <c r="AI31" s="10">
        <v>229.55910074144009</v>
      </c>
      <c r="AJ31" s="10">
        <v>250.96023683195563</v>
      </c>
      <c r="AK31" s="10">
        <v>243.98911914217908</v>
      </c>
      <c r="AL31" s="10">
        <v>237.21164361045189</v>
      </c>
      <c r="AM31" s="10">
        <v>230.62243128793932</v>
      </c>
      <c r="AN31" s="10">
        <v>224.21625264105214</v>
      </c>
      <c r="AO31" s="111">
        <v>245.7658011788007</v>
      </c>
      <c r="AP31" s="10">
        <v>238.93897336827845</v>
      </c>
      <c r="AQ31" s="10">
        <v>232.30177966360407</v>
      </c>
      <c r="AR31" s="10">
        <v>225.84895245072619</v>
      </c>
      <c r="AS31" s="10">
        <v>219.57537043820602</v>
      </c>
      <c r="AT31" s="10">
        <v>213.47605459270028</v>
      </c>
      <c r="AU31" s="10">
        <v>207.5461641873475</v>
      </c>
      <c r="AV31" s="10">
        <v>201.78099295992121</v>
      </c>
      <c r="AW31" s="10">
        <v>196.17596537770115</v>
      </c>
      <c r="AX31" s="10">
        <v>190.72663300609835</v>
      </c>
      <c r="AY31" s="10">
        <v>185.42867097815119</v>
      </c>
      <c r="AZ31" s="112">
        <v>180.27787456209143</v>
      </c>
      <c r="BA31" s="111">
        <v>175.27015582425554</v>
      </c>
      <c r="BB31" s="10">
        <v>170.40154038469291</v>
      </c>
      <c r="BC31" s="10">
        <v>165.66816426289586</v>
      </c>
      <c r="BD31" s="10">
        <v>161.06627081114877</v>
      </c>
      <c r="BE31" s="10">
        <v>156.59220773306131</v>
      </c>
      <c r="BF31" s="10">
        <v>152.24242418492071</v>
      </c>
      <c r="BG31" s="10">
        <v>148.01346795756183</v>
      </c>
      <c r="BH31" s="10">
        <v>143.90198273651842</v>
      </c>
      <c r="BI31" s="10">
        <v>139.90470543828181</v>
      </c>
      <c r="BJ31" s="10">
        <v>136.01846362055176</v>
      </c>
      <c r="BK31" s="10">
        <v>132.24017296442531</v>
      </c>
      <c r="BL31" s="10">
        <v>128.5668348265246</v>
      </c>
      <c r="BM31" s="111">
        <v>124.99553385912115</v>
      </c>
      <c r="BN31" s="10">
        <v>121.5234356963678</v>
      </c>
      <c r="BO31" s="10">
        <v>118.14778470480204</v>
      </c>
      <c r="BP31" s="10">
        <v>114.86590179633532</v>
      </c>
      <c r="BQ31" s="10">
        <v>111.67518230199266</v>
      </c>
      <c r="BR31" s="10">
        <v>108.57309390471509</v>
      </c>
      <c r="BS31" s="10">
        <v>105.55717462958411</v>
      </c>
      <c r="BT31" s="10">
        <v>102.62503088987344</v>
      </c>
      <c r="BU31" s="10">
        <v>99.774335587376953</v>
      </c>
      <c r="BV31" s="10">
        <v>97.002826265505377</v>
      </c>
      <c r="BW31" s="10">
        <v>94.308303313685784</v>
      </c>
      <c r="BX31" s="112">
        <v>91.68862822163895</v>
      </c>
    </row>
    <row r="32" spans="1:76" ht="9" hidden="1" customHeight="1" outlineLevel="1">
      <c r="A32" s="17"/>
      <c r="B32" s="1"/>
      <c r="C32" s="58"/>
      <c r="D32" s="1"/>
      <c r="E32" s="10"/>
      <c r="F32" s="38"/>
      <c r="G32" s="10"/>
      <c r="H32" s="38"/>
      <c r="I32" s="10"/>
      <c r="J32" s="38"/>
      <c r="K32" s="10"/>
      <c r="L32" s="38"/>
      <c r="M32" s="10"/>
      <c r="N32" s="38"/>
      <c r="P32" s="10"/>
      <c r="Q32" s="111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11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11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12"/>
      <c r="BA32" s="111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11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12"/>
    </row>
    <row r="33" spans="1:76" ht="13.8" hidden="1" outlineLevel="1">
      <c r="A33" s="14"/>
      <c r="B33" s="2" t="s">
        <v>333</v>
      </c>
      <c r="C33" s="58">
        <v>0.05</v>
      </c>
      <c r="D33" s="1" t="s">
        <v>334</v>
      </c>
      <c r="E33" s="46">
        <v>27791.833333333328</v>
      </c>
      <c r="F33" s="47">
        <v>5.7415211927142502E-2</v>
      </c>
      <c r="G33" s="46">
        <v>38317.03333333334</v>
      </c>
      <c r="H33" s="47">
        <v>2.3246321071835784E-2</v>
      </c>
      <c r="I33" s="46">
        <v>45464.1</v>
      </c>
      <c r="J33" s="47">
        <v>1.5850388937058837E-2</v>
      </c>
      <c r="K33" s="46">
        <v>45464.1</v>
      </c>
      <c r="L33" s="47">
        <v>1.1439104874963612E-2</v>
      </c>
      <c r="M33" s="46">
        <v>45464.1</v>
      </c>
      <c r="N33" s="47">
        <v>8.9934016578342418E-3</v>
      </c>
      <c r="O33" s="2"/>
      <c r="P33" s="46"/>
      <c r="Q33" s="130">
        <v>2220.5500000000002</v>
      </c>
      <c r="R33" s="46">
        <v>2220.5500000000002</v>
      </c>
      <c r="S33" s="46">
        <v>2220.5500000000002</v>
      </c>
      <c r="T33" s="46">
        <v>2220.5500000000002</v>
      </c>
      <c r="U33" s="46">
        <v>2220.5500000000002</v>
      </c>
      <c r="V33" s="46">
        <v>2220.5500000000002</v>
      </c>
      <c r="W33" s="46">
        <v>2220.5500000000002</v>
      </c>
      <c r="X33" s="46">
        <v>2220.5500000000002</v>
      </c>
      <c r="Y33" s="46">
        <v>2270.5500000000002</v>
      </c>
      <c r="Z33" s="46">
        <v>2598.5500000000002</v>
      </c>
      <c r="AA33" s="46">
        <v>2220.5500000000002</v>
      </c>
      <c r="AB33" s="46">
        <v>2937.7833333333333</v>
      </c>
      <c r="AC33" s="130">
        <v>2820.2833333333333</v>
      </c>
      <c r="AD33" s="46">
        <v>2820.2833333333333</v>
      </c>
      <c r="AE33" s="46">
        <v>2820.2833333333333</v>
      </c>
      <c r="AF33" s="46">
        <v>2820.2833333333333</v>
      </c>
      <c r="AG33" s="46">
        <v>2820.2833333333333</v>
      </c>
      <c r="AH33" s="46">
        <v>3093.4833333333336</v>
      </c>
      <c r="AI33" s="46">
        <v>3366.6833333333329</v>
      </c>
      <c r="AJ33" s="46">
        <v>3366.6833333333329</v>
      </c>
      <c r="AK33" s="46">
        <v>3416.6833333333329</v>
      </c>
      <c r="AL33" s="46">
        <v>3744.6833333333329</v>
      </c>
      <c r="AM33" s="46">
        <v>3366.6833333333329</v>
      </c>
      <c r="AN33" s="46">
        <v>3860.7166666666667</v>
      </c>
      <c r="AO33" s="130">
        <v>3743.2166666666667</v>
      </c>
      <c r="AP33" s="46">
        <v>3743.2166666666667</v>
      </c>
      <c r="AQ33" s="46">
        <v>3743.2166666666667</v>
      </c>
      <c r="AR33" s="46">
        <v>3743.2166666666667</v>
      </c>
      <c r="AS33" s="46">
        <v>3743.2166666666667</v>
      </c>
      <c r="AT33" s="46">
        <v>3743.2166666666667</v>
      </c>
      <c r="AU33" s="46">
        <v>3743.2166666666667</v>
      </c>
      <c r="AV33" s="46">
        <v>3743.2166666666667</v>
      </c>
      <c r="AW33" s="46">
        <v>3793.2166666666667</v>
      </c>
      <c r="AX33" s="46">
        <v>4121.2166666666662</v>
      </c>
      <c r="AY33" s="46">
        <v>3743.2166666666667</v>
      </c>
      <c r="AZ33" s="131">
        <v>3860.7166666666667</v>
      </c>
      <c r="BA33" s="130">
        <v>3743.2166666666667</v>
      </c>
      <c r="BB33" s="46">
        <v>3743.2166666666667</v>
      </c>
      <c r="BC33" s="46">
        <v>3743.2166666666667</v>
      </c>
      <c r="BD33" s="46">
        <v>3743.2166666666667</v>
      </c>
      <c r="BE33" s="46">
        <v>3743.2166666666667</v>
      </c>
      <c r="BF33" s="46">
        <v>3743.2166666666667</v>
      </c>
      <c r="BG33" s="46">
        <v>3743.2166666666667</v>
      </c>
      <c r="BH33" s="46">
        <v>3743.2166666666667</v>
      </c>
      <c r="BI33" s="46">
        <v>3793.2166666666667</v>
      </c>
      <c r="BJ33" s="46">
        <v>4121.2166666666662</v>
      </c>
      <c r="BK33" s="46">
        <v>3743.2166666666667</v>
      </c>
      <c r="BL33" s="46">
        <v>3860.7166666666667</v>
      </c>
      <c r="BM33" s="130">
        <v>3743.2166666666667</v>
      </c>
      <c r="BN33" s="46">
        <v>3743.2166666666667</v>
      </c>
      <c r="BO33" s="46">
        <v>3743.2166666666667</v>
      </c>
      <c r="BP33" s="46">
        <v>3743.2166666666667</v>
      </c>
      <c r="BQ33" s="46">
        <v>3743.2166666666667</v>
      </c>
      <c r="BR33" s="46">
        <v>3743.2166666666667</v>
      </c>
      <c r="BS33" s="46">
        <v>3743.2166666666667</v>
      </c>
      <c r="BT33" s="46">
        <v>3743.2166666666667</v>
      </c>
      <c r="BU33" s="46">
        <v>3793.2166666666667</v>
      </c>
      <c r="BV33" s="46">
        <v>4121.2166666666662</v>
      </c>
      <c r="BW33" s="46">
        <v>3743.2166666666667</v>
      </c>
      <c r="BX33" s="131">
        <v>3860.7166666666667</v>
      </c>
    </row>
    <row r="34" spans="1:76" ht="9" customHeight="1">
      <c r="A34" s="17"/>
      <c r="E34" s="1">
        <v>0</v>
      </c>
      <c r="F34" s="38">
        <v>0</v>
      </c>
      <c r="G34" s="1">
        <v>0</v>
      </c>
      <c r="H34" s="38">
        <v>0</v>
      </c>
      <c r="I34" s="1">
        <v>0</v>
      </c>
      <c r="J34" s="38">
        <v>0</v>
      </c>
      <c r="K34" s="1">
        <v>0</v>
      </c>
      <c r="L34" s="38">
        <v>0</v>
      </c>
      <c r="M34" s="1">
        <v>0</v>
      </c>
      <c r="N34" s="38">
        <v>0</v>
      </c>
      <c r="P34" s="10"/>
      <c r="Q34" s="111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11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11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12"/>
      <c r="BA34" s="111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11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12"/>
    </row>
    <row r="35" spans="1:76" ht="13.8">
      <c r="A35" s="14"/>
      <c r="B35" s="2" t="s">
        <v>335</v>
      </c>
      <c r="C35" s="2"/>
      <c r="D35" s="2"/>
      <c r="E35" s="46">
        <v>-109259.50000000009</v>
      </c>
      <c r="F35" s="47">
        <v>-0.22571945046999295</v>
      </c>
      <c r="G35" s="46">
        <v>810681.45627455716</v>
      </c>
      <c r="H35" s="47">
        <v>0.49182725749144868</v>
      </c>
      <c r="I35" s="46">
        <v>1856214.449733204</v>
      </c>
      <c r="J35" s="47">
        <v>0.64714183232176448</v>
      </c>
      <c r="K35" s="46">
        <v>2940210.5847241376</v>
      </c>
      <c r="L35" s="47">
        <v>0.73977879762576404</v>
      </c>
      <c r="M35" s="46">
        <v>3999421.3769065673</v>
      </c>
      <c r="N35" s="47">
        <v>0.79113856518548109</v>
      </c>
      <c r="O35" s="2"/>
      <c r="P35" s="46"/>
      <c r="Q35" s="130">
        <v>-41192.550000000003</v>
      </c>
      <c r="R35" s="46">
        <v>-37076.550000000003</v>
      </c>
      <c r="S35" s="46">
        <v>-30314.550000000003</v>
      </c>
      <c r="T35" s="46">
        <v>-25316.550000000007</v>
      </c>
      <c r="U35" s="46">
        <v>-17819.550000000003</v>
      </c>
      <c r="V35" s="46">
        <v>-12233.550000000007</v>
      </c>
      <c r="W35" s="46">
        <v>-4442.5500000000038</v>
      </c>
      <c r="X35" s="46">
        <v>1437.4499999999966</v>
      </c>
      <c r="Y35" s="46">
        <v>8472.4499999999953</v>
      </c>
      <c r="Z35" s="46">
        <v>7611.4499999999944</v>
      </c>
      <c r="AA35" s="46">
        <v>23781.449999999997</v>
      </c>
      <c r="AB35" s="46">
        <v>17833.550000000003</v>
      </c>
      <c r="AC35" s="130">
        <v>30885.05</v>
      </c>
      <c r="AD35" s="46">
        <v>38712.800000000003</v>
      </c>
      <c r="AE35" s="46">
        <v>48332.112500000003</v>
      </c>
      <c r="AF35" s="46">
        <v>55583.346875000003</v>
      </c>
      <c r="AG35" s="46">
        <v>64660.022656250003</v>
      </c>
      <c r="AH35" s="46">
        <v>65767.079492187506</v>
      </c>
      <c r="AI35" s="46">
        <v>68801.322119140634</v>
      </c>
      <c r="AJ35" s="46">
        <v>75416.654089355477</v>
      </c>
      <c r="AK35" s="46">
        <v>82966.40306701661</v>
      </c>
      <c r="AL35" s="46">
        <v>82564.96480026246</v>
      </c>
      <c r="AM35" s="46">
        <v>99006.136100196847</v>
      </c>
      <c r="AN35" s="46">
        <v>97985.56457514764</v>
      </c>
      <c r="AO35" s="130">
        <v>111106.91093136073</v>
      </c>
      <c r="AP35" s="46">
        <v>119134.04569852055</v>
      </c>
      <c r="AQ35" s="46">
        <v>128792.64677389042</v>
      </c>
      <c r="AR35" s="46">
        <v>136073.34758041782</v>
      </c>
      <c r="AS35" s="46">
        <v>145172.12318531334</v>
      </c>
      <c r="AT35" s="46">
        <v>152032.95488898503</v>
      </c>
      <c r="AU35" s="46">
        <v>160816.82866673876</v>
      </c>
      <c r="AV35" s="46">
        <v>167441.4840000541</v>
      </c>
      <c r="AW35" s="46">
        <v>174998.22550004057</v>
      </c>
      <c r="AX35" s="46">
        <v>174602.03162503042</v>
      </c>
      <c r="AY35" s="46">
        <v>191047.13621877279</v>
      </c>
      <c r="AZ35" s="131">
        <v>194996.71466407963</v>
      </c>
      <c r="BA35" s="130">
        <v>205915.27349805972</v>
      </c>
      <c r="BB35" s="46">
        <v>212290.31762354478</v>
      </c>
      <c r="BC35" s="46">
        <v>220709.85071765858</v>
      </c>
      <c r="BD35" s="46">
        <v>227061.25053824394</v>
      </c>
      <c r="BE35" s="46">
        <v>235463.05040368289</v>
      </c>
      <c r="BF35" s="46">
        <v>241801.15030276222</v>
      </c>
      <c r="BG35" s="46">
        <v>250192.97522707167</v>
      </c>
      <c r="BH35" s="46">
        <v>256523.5939203038</v>
      </c>
      <c r="BI35" s="46">
        <v>263859.80794022785</v>
      </c>
      <c r="BJ35" s="46">
        <v>263298.21845517086</v>
      </c>
      <c r="BK35" s="46">
        <v>279619.27634137816</v>
      </c>
      <c r="BL35" s="46">
        <v>283475.8197560336</v>
      </c>
      <c r="BM35" s="130">
        <v>294324.60231702524</v>
      </c>
      <c r="BN35" s="46">
        <v>300647.31423776894</v>
      </c>
      <c r="BO35" s="46">
        <v>309027.59817832673</v>
      </c>
      <c r="BP35" s="46">
        <v>315349.56113374501</v>
      </c>
      <c r="BQ35" s="46">
        <v>323729.28335030877</v>
      </c>
      <c r="BR35" s="46">
        <v>330050.8250127316</v>
      </c>
      <c r="BS35" s="46">
        <v>338430.23125954869</v>
      </c>
      <c r="BT35" s="46">
        <v>344751.53594466153</v>
      </c>
      <c r="BU35" s="46">
        <v>352080.76445849612</v>
      </c>
      <c r="BV35" s="46">
        <v>351513.93584387214</v>
      </c>
      <c r="BW35" s="46">
        <v>367831.06438290409</v>
      </c>
      <c r="BX35" s="131">
        <v>371684.66078717809</v>
      </c>
    </row>
    <row r="36" spans="1:76" ht="13.8">
      <c r="A36" s="17"/>
      <c r="B36" s="1"/>
      <c r="E36" s="1">
        <v>0</v>
      </c>
      <c r="F36" s="38">
        <v>0</v>
      </c>
      <c r="G36" s="1">
        <v>0</v>
      </c>
      <c r="H36" s="38">
        <v>0</v>
      </c>
      <c r="I36" s="1">
        <v>0</v>
      </c>
      <c r="J36" s="38">
        <v>0</v>
      </c>
      <c r="K36" s="1">
        <v>0</v>
      </c>
      <c r="L36" s="38">
        <v>0</v>
      </c>
      <c r="M36" s="1">
        <v>0</v>
      </c>
      <c r="N36" s="38">
        <v>0</v>
      </c>
      <c r="P36" s="10"/>
      <c r="Q36" s="111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11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11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12"/>
      <c r="BA36" s="111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11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12"/>
    </row>
    <row r="37" spans="1:76" ht="13.8">
      <c r="A37" s="14" t="s">
        <v>336</v>
      </c>
      <c r="B37" s="59" t="s">
        <v>337</v>
      </c>
      <c r="C37" s="60"/>
      <c r="D37" s="60"/>
      <c r="E37" s="61">
        <v>-111657.68289087994</v>
      </c>
      <c r="F37" s="62">
        <v>-0.23067386197888634</v>
      </c>
      <c r="G37" s="61">
        <v>807927.20800787373</v>
      </c>
      <c r="H37" s="62">
        <v>0.49015629985331721</v>
      </c>
      <c r="I37" s="61">
        <v>1853676.6065004405</v>
      </c>
      <c r="J37" s="62">
        <v>0.64625705065225858</v>
      </c>
      <c r="K37" s="61">
        <v>2938400.6983333929</v>
      </c>
      <c r="L37" s="62">
        <v>0.73932341678163649</v>
      </c>
      <c r="M37" s="61">
        <v>3998130.639675396</v>
      </c>
      <c r="N37" s="62">
        <v>0.79088324025098011</v>
      </c>
      <c r="O37" s="60"/>
      <c r="P37" s="61"/>
      <c r="Q37" s="63">
        <v>-41192.550000000003</v>
      </c>
      <c r="R37" s="61">
        <v>-37326.550000000003</v>
      </c>
      <c r="S37" s="61">
        <v>-30557.605555555558</v>
      </c>
      <c r="T37" s="61">
        <v>-25552.854012345684</v>
      </c>
      <c r="U37" s="61">
        <v>-18049.290012002748</v>
      </c>
      <c r="V37" s="61">
        <v>-12456.908345002674</v>
      </c>
      <c r="W37" s="61">
        <v>-4659.7039465303751</v>
      </c>
      <c r="X37" s="61">
        <v>1226.3281075399136</v>
      </c>
      <c r="Y37" s="61">
        <v>8267.1926045526925</v>
      </c>
      <c r="Z37" s="61">
        <v>7411.894198870672</v>
      </c>
      <c r="AA37" s="61">
        <v>23587.437415568711</v>
      </c>
      <c r="AB37" s="61">
        <v>17644.926654025141</v>
      </c>
      <c r="AC37" s="63">
        <v>30646.110635857774</v>
      </c>
      <c r="AD37" s="61">
        <v>38480.49784041728</v>
      </c>
      <c r="AE37" s="61">
        <v>48106.263178183472</v>
      </c>
      <c r="AF37" s="61">
        <v>55363.77114545615</v>
      </c>
      <c r="AG37" s="61">
        <v>64446.546252526816</v>
      </c>
      <c r="AH37" s="61">
        <v>65559.532988567735</v>
      </c>
      <c r="AI37" s="61">
        <v>68571.763018399201</v>
      </c>
      <c r="AJ37" s="61">
        <v>75165.693852523516</v>
      </c>
      <c r="AK37" s="61">
        <v>82722.413947874433</v>
      </c>
      <c r="AL37" s="61">
        <v>82327.753156652005</v>
      </c>
      <c r="AM37" s="61">
        <v>98775.513668908912</v>
      </c>
      <c r="AN37" s="61">
        <v>97761.348322506587</v>
      </c>
      <c r="AO37" s="63">
        <v>110861.14513018193</v>
      </c>
      <c r="AP37" s="61">
        <v>118895.10672515228</v>
      </c>
      <c r="AQ37" s="61">
        <v>128560.34499422682</v>
      </c>
      <c r="AR37" s="61">
        <v>135847.49862796708</v>
      </c>
      <c r="AS37" s="61">
        <v>144952.54781487514</v>
      </c>
      <c r="AT37" s="61">
        <v>151819.47883439233</v>
      </c>
      <c r="AU37" s="61">
        <v>160609.28250255142</v>
      </c>
      <c r="AV37" s="61">
        <v>167239.70300709418</v>
      </c>
      <c r="AW37" s="61">
        <v>174802.04953466286</v>
      </c>
      <c r="AX37" s="61">
        <v>174411.30499202432</v>
      </c>
      <c r="AY37" s="61">
        <v>190861.70754779465</v>
      </c>
      <c r="AZ37" s="64">
        <v>194816.43678951752</v>
      </c>
      <c r="BA37" s="63">
        <v>205740.00334223546</v>
      </c>
      <c r="BB37" s="61">
        <v>212119.91608316009</v>
      </c>
      <c r="BC37" s="61">
        <v>220544.18255339569</v>
      </c>
      <c r="BD37" s="61">
        <v>226900.18426743278</v>
      </c>
      <c r="BE37" s="61">
        <v>235306.45819594985</v>
      </c>
      <c r="BF37" s="61">
        <v>241648.9078785773</v>
      </c>
      <c r="BG37" s="61">
        <v>250044.96175911411</v>
      </c>
      <c r="BH37" s="61">
        <v>256379.69193756729</v>
      </c>
      <c r="BI37" s="61">
        <v>263719.90323478956</v>
      </c>
      <c r="BJ37" s="61">
        <v>263162.1999915503</v>
      </c>
      <c r="BK37" s="61">
        <v>279487.03616841376</v>
      </c>
      <c r="BL37" s="61">
        <v>283347.25292120705</v>
      </c>
      <c r="BM37" s="63">
        <v>294199.60678316612</v>
      </c>
      <c r="BN37" s="61">
        <v>300525.79080207256</v>
      </c>
      <c r="BO37" s="61">
        <v>308909.45039362193</v>
      </c>
      <c r="BP37" s="61">
        <v>315234.69523194869</v>
      </c>
      <c r="BQ37" s="61">
        <v>323617.60816800676</v>
      </c>
      <c r="BR37" s="61">
        <v>329942.25191882689</v>
      </c>
      <c r="BS37" s="61">
        <v>338324.6740849191</v>
      </c>
      <c r="BT37" s="61">
        <v>344648.91091377166</v>
      </c>
      <c r="BU37" s="61">
        <v>351980.99012290873</v>
      </c>
      <c r="BV37" s="61">
        <v>351416.93301760661</v>
      </c>
      <c r="BW37" s="61">
        <v>367736.75607959041</v>
      </c>
      <c r="BX37" s="64">
        <v>371592.97215895646</v>
      </c>
    </row>
    <row r="38" spans="1:76" ht="13.8">
      <c r="A38" s="17" t="s">
        <v>338</v>
      </c>
      <c r="B38" s="48" t="s">
        <v>339</v>
      </c>
      <c r="E38" s="10">
        <v>0</v>
      </c>
      <c r="F38" s="38">
        <v>0</v>
      </c>
      <c r="G38" s="10">
        <v>0</v>
      </c>
      <c r="H38" s="38">
        <v>0</v>
      </c>
      <c r="I38" s="10">
        <v>0</v>
      </c>
      <c r="J38" s="38">
        <v>0</v>
      </c>
      <c r="K38" s="10">
        <v>0</v>
      </c>
      <c r="L38" s="38">
        <v>0</v>
      </c>
      <c r="M38" s="10">
        <v>0</v>
      </c>
      <c r="N38" s="38">
        <v>0</v>
      </c>
      <c r="P38" s="10"/>
      <c r="Q38" s="111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11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11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12"/>
      <c r="BA38" s="111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11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12"/>
    </row>
    <row r="39" spans="1:76" ht="13.8">
      <c r="A39" s="17" t="s">
        <v>340</v>
      </c>
      <c r="B39" s="48" t="s">
        <v>341</v>
      </c>
      <c r="E39" s="10">
        <v>0</v>
      </c>
      <c r="F39" s="38">
        <v>0</v>
      </c>
      <c r="G39" s="10">
        <v>0</v>
      </c>
      <c r="H39" s="38">
        <v>0</v>
      </c>
      <c r="I39" s="10">
        <v>0</v>
      </c>
      <c r="J39" s="38">
        <v>0</v>
      </c>
      <c r="K39" s="10">
        <v>0</v>
      </c>
      <c r="L39" s="38">
        <v>0</v>
      </c>
      <c r="M39" s="10">
        <v>0</v>
      </c>
      <c r="N39" s="38">
        <v>0</v>
      </c>
      <c r="P39" s="10"/>
      <c r="Q39" s="111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11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11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12"/>
      <c r="BA39" s="111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11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12"/>
    </row>
    <row r="40" spans="1:76" ht="13.8">
      <c r="A40" s="17" t="s">
        <v>301</v>
      </c>
      <c r="B40" s="48" t="s">
        <v>302</v>
      </c>
      <c r="E40" s="10">
        <v>0</v>
      </c>
      <c r="F40" s="38">
        <v>0</v>
      </c>
      <c r="G40" s="10">
        <v>0</v>
      </c>
      <c r="H40" s="38">
        <v>0</v>
      </c>
      <c r="I40" s="10">
        <v>0</v>
      </c>
      <c r="J40" s="38">
        <v>0</v>
      </c>
      <c r="K40" s="10">
        <v>0</v>
      </c>
      <c r="L40" s="38">
        <v>0</v>
      </c>
      <c r="M40" s="10">
        <v>0</v>
      </c>
      <c r="N40" s="38">
        <v>0</v>
      </c>
      <c r="P40" s="10"/>
      <c r="Q40" s="111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11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11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12">
        <v>0</v>
      </c>
      <c r="BA40" s="111">
        <v>0</v>
      </c>
      <c r="BB40" s="10">
        <v>0</v>
      </c>
      <c r="BC40" s="10">
        <v>0</v>
      </c>
      <c r="BD40" s="10">
        <v>0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L40" s="10">
        <v>0</v>
      </c>
      <c r="BM40" s="111">
        <v>0</v>
      </c>
      <c r="BN40" s="10">
        <v>0</v>
      </c>
      <c r="BO40" s="10">
        <v>0</v>
      </c>
      <c r="BP40" s="10">
        <v>0</v>
      </c>
      <c r="BQ40" s="10">
        <v>0</v>
      </c>
      <c r="BR40" s="10">
        <v>0</v>
      </c>
      <c r="BS40" s="10">
        <v>0</v>
      </c>
      <c r="BT40" s="10">
        <v>0</v>
      </c>
      <c r="BU40" s="10">
        <v>0</v>
      </c>
      <c r="BV40" s="10">
        <v>0</v>
      </c>
      <c r="BW40" s="10">
        <v>0</v>
      </c>
      <c r="BX40" s="112">
        <v>0</v>
      </c>
    </row>
    <row r="41" spans="1:76" ht="13.8">
      <c r="A41" s="14"/>
      <c r="B41" s="59" t="s">
        <v>342</v>
      </c>
      <c r="C41" s="60"/>
      <c r="D41" s="60"/>
      <c r="E41" s="61">
        <v>-111657.68289087994</v>
      </c>
      <c r="F41" s="62">
        <v>-0.23067386197888634</v>
      </c>
      <c r="G41" s="61">
        <v>807927.20800787373</v>
      </c>
      <c r="H41" s="62">
        <v>0.49015629985331721</v>
      </c>
      <c r="I41" s="61">
        <v>1853676.6065004405</v>
      </c>
      <c r="J41" s="62">
        <v>0.64625705065225858</v>
      </c>
      <c r="K41" s="61">
        <v>2938400.6983333929</v>
      </c>
      <c r="L41" s="62">
        <v>0.73932341678163649</v>
      </c>
      <c r="M41" s="61">
        <v>3998130.639675396</v>
      </c>
      <c r="N41" s="62">
        <v>0.79088324025098011</v>
      </c>
      <c r="O41" s="60"/>
      <c r="P41" s="61"/>
      <c r="Q41" s="63">
        <v>-41192.550000000003</v>
      </c>
      <c r="R41" s="61">
        <v>-37326.550000000003</v>
      </c>
      <c r="S41" s="61">
        <v>-30557.605555555558</v>
      </c>
      <c r="T41" s="61">
        <v>-25552.854012345684</v>
      </c>
      <c r="U41" s="61">
        <v>-18049.290012002748</v>
      </c>
      <c r="V41" s="61">
        <v>-12456.908345002674</v>
      </c>
      <c r="W41" s="61">
        <v>-4659.7039465303751</v>
      </c>
      <c r="X41" s="61">
        <v>1226.3281075399136</v>
      </c>
      <c r="Y41" s="61">
        <v>8267.1926045526925</v>
      </c>
      <c r="Z41" s="61">
        <v>7411.894198870672</v>
      </c>
      <c r="AA41" s="61">
        <v>23587.437415568711</v>
      </c>
      <c r="AB41" s="61">
        <v>17644.926654025141</v>
      </c>
      <c r="AC41" s="63">
        <v>30646.110635857774</v>
      </c>
      <c r="AD41" s="61">
        <v>38480.49784041728</v>
      </c>
      <c r="AE41" s="61">
        <v>48106.263178183472</v>
      </c>
      <c r="AF41" s="61">
        <v>55363.77114545615</v>
      </c>
      <c r="AG41" s="61">
        <v>64446.546252526816</v>
      </c>
      <c r="AH41" s="61">
        <v>65559.532988567735</v>
      </c>
      <c r="AI41" s="61">
        <v>68571.763018399201</v>
      </c>
      <c r="AJ41" s="61">
        <v>75165.693852523516</v>
      </c>
      <c r="AK41" s="61">
        <v>82722.413947874433</v>
      </c>
      <c r="AL41" s="61">
        <v>82327.753156652005</v>
      </c>
      <c r="AM41" s="61">
        <v>98775.513668908912</v>
      </c>
      <c r="AN41" s="61">
        <v>97761.348322506587</v>
      </c>
      <c r="AO41" s="63">
        <v>110861.14513018193</v>
      </c>
      <c r="AP41" s="61">
        <v>118895.10672515228</v>
      </c>
      <c r="AQ41" s="61">
        <v>128560.34499422682</v>
      </c>
      <c r="AR41" s="61">
        <v>135847.49862796708</v>
      </c>
      <c r="AS41" s="61">
        <v>144952.54781487514</v>
      </c>
      <c r="AT41" s="61">
        <v>151819.47883439233</v>
      </c>
      <c r="AU41" s="61">
        <v>160609.28250255142</v>
      </c>
      <c r="AV41" s="61">
        <v>167239.70300709418</v>
      </c>
      <c r="AW41" s="61">
        <v>174802.04953466286</v>
      </c>
      <c r="AX41" s="61">
        <v>174411.30499202432</v>
      </c>
      <c r="AY41" s="61">
        <v>190861.70754779465</v>
      </c>
      <c r="AZ41" s="64">
        <v>194816.43678951752</v>
      </c>
      <c r="BA41" s="63">
        <v>205740.00334223546</v>
      </c>
      <c r="BB41" s="61">
        <v>212119.91608316009</v>
      </c>
      <c r="BC41" s="61">
        <v>220544.18255339569</v>
      </c>
      <c r="BD41" s="61">
        <v>226900.18426743278</v>
      </c>
      <c r="BE41" s="61">
        <v>235306.45819594985</v>
      </c>
      <c r="BF41" s="61">
        <v>241648.9078785773</v>
      </c>
      <c r="BG41" s="61">
        <v>250044.96175911411</v>
      </c>
      <c r="BH41" s="61">
        <v>256379.69193756729</v>
      </c>
      <c r="BI41" s="61">
        <v>263719.90323478956</v>
      </c>
      <c r="BJ41" s="61">
        <v>263162.1999915503</v>
      </c>
      <c r="BK41" s="61">
        <v>279487.03616841376</v>
      </c>
      <c r="BL41" s="61">
        <v>283347.25292120705</v>
      </c>
      <c r="BM41" s="63">
        <v>294199.60678316612</v>
      </c>
      <c r="BN41" s="61">
        <v>300525.79080207256</v>
      </c>
      <c r="BO41" s="61">
        <v>308909.45039362193</v>
      </c>
      <c r="BP41" s="61">
        <v>315234.69523194869</v>
      </c>
      <c r="BQ41" s="61">
        <v>323617.60816800676</v>
      </c>
      <c r="BR41" s="61">
        <v>329942.25191882689</v>
      </c>
      <c r="BS41" s="61">
        <v>338324.6740849191</v>
      </c>
      <c r="BT41" s="61">
        <v>344648.91091377166</v>
      </c>
      <c r="BU41" s="61">
        <v>351980.99012290873</v>
      </c>
      <c r="BV41" s="61">
        <v>351416.93301760661</v>
      </c>
      <c r="BW41" s="61">
        <v>367736.75607959041</v>
      </c>
      <c r="BX41" s="64">
        <v>371592.97215895646</v>
      </c>
    </row>
    <row r="42" spans="1:76" ht="13.8">
      <c r="A42" s="17" t="s">
        <v>343</v>
      </c>
      <c r="B42" s="48" t="s">
        <v>344</v>
      </c>
      <c r="E42" s="10">
        <v>0</v>
      </c>
      <c r="F42" s="38">
        <v>0</v>
      </c>
      <c r="G42" s="10">
        <v>224755.80270776572</v>
      </c>
      <c r="H42" s="38">
        <v>0.13635569087645702</v>
      </c>
      <c r="I42" s="10">
        <v>598366.80857834232</v>
      </c>
      <c r="J42" s="38">
        <v>0.20861177595054911</v>
      </c>
      <c r="K42" s="10">
        <v>948515.74542201951</v>
      </c>
      <c r="L42" s="38">
        <v>0.23865359893711233</v>
      </c>
      <c r="M42" s="10">
        <v>1290596.570487218</v>
      </c>
      <c r="N42" s="38">
        <v>0.25529710995301641</v>
      </c>
      <c r="P42" s="10"/>
      <c r="Q42" s="111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11">
        <v>0</v>
      </c>
      <c r="AD42" s="10">
        <v>0</v>
      </c>
      <c r="AE42" s="10">
        <v>1799.6709328831712</v>
      </c>
      <c r="AF42" s="10">
        <v>17871.425325753247</v>
      </c>
      <c r="AG42" s="10">
        <v>20803.345130315658</v>
      </c>
      <c r="AH42" s="10">
        <v>21162.617248709666</v>
      </c>
      <c r="AI42" s="10">
        <v>22134.965102339265</v>
      </c>
      <c r="AJ42" s="10">
        <v>24263.485975594594</v>
      </c>
      <c r="AK42" s="10">
        <v>26702.795222373868</v>
      </c>
      <c r="AL42" s="10">
        <v>26575.39871896727</v>
      </c>
      <c r="AM42" s="10">
        <v>31884.735812323801</v>
      </c>
      <c r="AN42" s="10">
        <v>31557.363238505131</v>
      </c>
      <c r="AO42" s="111">
        <v>35785.97764802273</v>
      </c>
      <c r="AP42" s="10">
        <v>38379.340450879157</v>
      </c>
      <c r="AQ42" s="10">
        <v>41499.279364136426</v>
      </c>
      <c r="AR42" s="10">
        <v>43851.572557107778</v>
      </c>
      <c r="AS42" s="10">
        <v>46790.682434641698</v>
      </c>
      <c r="AT42" s="10">
        <v>49007.327767741852</v>
      </c>
      <c r="AU42" s="10">
        <v>51844.676391823603</v>
      </c>
      <c r="AV42" s="10">
        <v>53984.976130690004</v>
      </c>
      <c r="AW42" s="10">
        <v>56426.101589789178</v>
      </c>
      <c r="AX42" s="10">
        <v>56299.969251425457</v>
      </c>
      <c r="AY42" s="10">
        <v>61610.159196428125</v>
      </c>
      <c r="AZ42" s="112">
        <v>62886.745795656265</v>
      </c>
      <c r="BA42" s="111">
        <v>66412.873078873614</v>
      </c>
      <c r="BB42" s="10">
        <v>68472.308911644082</v>
      </c>
      <c r="BC42" s="10">
        <v>71191.662128236145</v>
      </c>
      <c r="BD42" s="10">
        <v>73243.379481527314</v>
      </c>
      <c r="BE42" s="10">
        <v>75956.924705652622</v>
      </c>
      <c r="BF42" s="10">
        <v>78004.267463204756</v>
      </c>
      <c r="BG42" s="10">
        <v>80714.513655842049</v>
      </c>
      <c r="BH42" s="10">
        <v>82759.364557446723</v>
      </c>
      <c r="BI42" s="10">
        <v>85128.784764190073</v>
      </c>
      <c r="BJ42" s="10">
        <v>84948.758157272445</v>
      </c>
      <c r="BK42" s="10">
        <v>90218.415275163978</v>
      </c>
      <c r="BL42" s="10">
        <v>91464.493242965647</v>
      </c>
      <c r="BM42" s="111">
        <v>94967.633069606032</v>
      </c>
      <c r="BN42" s="10">
        <v>97009.725270909024</v>
      </c>
      <c r="BO42" s="10">
        <v>99715.970587061165</v>
      </c>
      <c r="BP42" s="10">
        <v>101757.75962087305</v>
      </c>
      <c r="BQ42" s="10">
        <v>104463.7639166326</v>
      </c>
      <c r="BR42" s="10">
        <v>106505.35891939733</v>
      </c>
      <c r="BS42" s="10">
        <v>109211.2047946119</v>
      </c>
      <c r="BT42" s="10">
        <v>111252.6684429655</v>
      </c>
      <c r="BU42" s="10">
        <v>113619.46361167495</v>
      </c>
      <c r="BV42" s="10">
        <v>113437.38597808342</v>
      </c>
      <c r="BW42" s="10">
        <v>118705.4248624918</v>
      </c>
      <c r="BX42" s="112">
        <v>119950.21141291116</v>
      </c>
    </row>
    <row r="43" spans="1:76" ht="13.8">
      <c r="A43" s="17"/>
      <c r="B43" s="1" t="s">
        <v>345</v>
      </c>
      <c r="C43" s="44">
        <v>0.16450000000000004</v>
      </c>
      <c r="D43" s="1" t="s">
        <v>346</v>
      </c>
      <c r="E43" s="10">
        <v>0</v>
      </c>
      <c r="F43" s="38">
        <v>0</v>
      </c>
      <c r="G43" s="10">
        <v>114536.33688174553</v>
      </c>
      <c r="H43" s="38">
        <v>6.9487333175889648E-2</v>
      </c>
      <c r="I43" s="10">
        <v>304929.80176932254</v>
      </c>
      <c r="J43" s="38">
        <v>0.10630928483229656</v>
      </c>
      <c r="K43" s="10">
        <v>483366.91487584333</v>
      </c>
      <c r="L43" s="38">
        <v>0.12161870206057926</v>
      </c>
      <c r="M43" s="10">
        <v>657692.49022660288</v>
      </c>
      <c r="N43" s="38">
        <v>0.13010029302128628</v>
      </c>
      <c r="P43" s="10"/>
      <c r="Q43" s="111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11">
        <v>0</v>
      </c>
      <c r="AD43" s="10">
        <v>0</v>
      </c>
      <c r="AE43" s="10">
        <v>917.11855160867935</v>
      </c>
      <c r="AF43" s="10">
        <v>9107.3403534275385</v>
      </c>
      <c r="AG43" s="10">
        <v>10601.456858540663</v>
      </c>
      <c r="AH43" s="10">
        <v>10784.543176619394</v>
      </c>
      <c r="AI43" s="10">
        <v>11280.05501652667</v>
      </c>
      <c r="AJ43" s="10">
        <v>12364.75663874012</v>
      </c>
      <c r="AK43" s="10">
        <v>13607.837094425347</v>
      </c>
      <c r="AL43" s="10">
        <v>13542.915394269257</v>
      </c>
      <c r="AM43" s="10">
        <v>16248.571998535519</v>
      </c>
      <c r="AN43" s="10">
        <v>16081.741799052337</v>
      </c>
      <c r="AO43" s="111">
        <v>18236.658373914932</v>
      </c>
      <c r="AP43" s="10">
        <v>19558.245056287553</v>
      </c>
      <c r="AQ43" s="10">
        <v>21148.176751550316</v>
      </c>
      <c r="AR43" s="10">
        <v>22346.913524300591</v>
      </c>
      <c r="AS43" s="10">
        <v>23844.694115546965</v>
      </c>
      <c r="AT43" s="10">
        <v>24974.304268257543</v>
      </c>
      <c r="AU43" s="10">
        <v>26420.226971669716</v>
      </c>
      <c r="AV43" s="10">
        <v>27510.931144667</v>
      </c>
      <c r="AW43" s="10">
        <v>28754.937148452045</v>
      </c>
      <c r="AX43" s="10">
        <v>28690.659671188008</v>
      </c>
      <c r="AY43" s="10">
        <v>31396.750891612228</v>
      </c>
      <c r="AZ43" s="112">
        <v>32047.30385187564</v>
      </c>
      <c r="BA43" s="111">
        <v>33844.230549797743</v>
      </c>
      <c r="BB43" s="10">
        <v>34893.726195679839</v>
      </c>
      <c r="BC43" s="10">
        <v>36279.5180300336</v>
      </c>
      <c r="BD43" s="10">
        <v>37325.0803119927</v>
      </c>
      <c r="BE43" s="10">
        <v>38707.912373233761</v>
      </c>
      <c r="BF43" s="10">
        <v>39751.245346025971</v>
      </c>
      <c r="BG43" s="10">
        <v>41132.396209374281</v>
      </c>
      <c r="BH43" s="10">
        <v>42174.459323729825</v>
      </c>
      <c r="BI43" s="10">
        <v>43381.924082122889</v>
      </c>
      <c r="BJ43" s="10">
        <v>43290.181898610033</v>
      </c>
      <c r="BK43" s="10">
        <v>45975.61744970407</v>
      </c>
      <c r="BL43" s="10">
        <v>46610.623105538572</v>
      </c>
      <c r="BM43" s="111">
        <v>48395.835315830838</v>
      </c>
      <c r="BN43" s="10">
        <v>49436.492586940949</v>
      </c>
      <c r="BO43" s="10">
        <v>50815.604589750816</v>
      </c>
      <c r="BP43" s="10">
        <v>51856.107365655567</v>
      </c>
      <c r="BQ43" s="10">
        <v>53235.096543637126</v>
      </c>
      <c r="BR43" s="10">
        <v>54275.500440647033</v>
      </c>
      <c r="BS43" s="10">
        <v>55654.408886969206</v>
      </c>
      <c r="BT43" s="10">
        <v>56694.745845315447</v>
      </c>
      <c r="BU43" s="10">
        <v>57900.872875218498</v>
      </c>
      <c r="BV43" s="10">
        <v>57808.085481396301</v>
      </c>
      <c r="BW43" s="10">
        <v>60492.696375092637</v>
      </c>
      <c r="BX43" s="112">
        <v>61127.043920148353</v>
      </c>
    </row>
    <row r="44" spans="1:76" ht="13.8">
      <c r="A44" s="17"/>
      <c r="B44" s="1" t="s">
        <v>347</v>
      </c>
      <c r="C44" s="44">
        <v>0.1583</v>
      </c>
      <c r="D44" s="1" t="s">
        <v>346</v>
      </c>
      <c r="E44" s="10">
        <v>0</v>
      </c>
      <c r="F44" s="38">
        <v>0</v>
      </c>
      <c r="G44" s="10">
        <v>110219.46582602014</v>
      </c>
      <c r="H44" s="38">
        <v>6.6868357700567344E-2</v>
      </c>
      <c r="I44" s="10">
        <v>293437.00680901977</v>
      </c>
      <c r="J44" s="38">
        <v>0.10230249111825254</v>
      </c>
      <c r="K44" s="10">
        <v>465148.83054617606</v>
      </c>
      <c r="L44" s="38">
        <v>0.11703489687653305</v>
      </c>
      <c r="M44" s="10">
        <v>632904.0802606151</v>
      </c>
      <c r="N44" s="38">
        <v>0.12519681693173013</v>
      </c>
      <c r="P44" s="10"/>
      <c r="Q44" s="111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11">
        <v>0</v>
      </c>
      <c r="AD44" s="10">
        <v>0</v>
      </c>
      <c r="AE44" s="10">
        <v>882.55238127449184</v>
      </c>
      <c r="AF44" s="10">
        <v>8764.0849723257088</v>
      </c>
      <c r="AG44" s="10">
        <v>10201.888271774995</v>
      </c>
      <c r="AH44" s="10">
        <v>10378.074072090272</v>
      </c>
      <c r="AI44" s="10">
        <v>10854.910085812593</v>
      </c>
      <c r="AJ44" s="10">
        <v>11898.729336854472</v>
      </c>
      <c r="AK44" s="10">
        <v>13094.958127948523</v>
      </c>
      <c r="AL44" s="10">
        <v>13032.483324698012</v>
      </c>
      <c r="AM44" s="10">
        <v>15636.16381378828</v>
      </c>
      <c r="AN44" s="10">
        <v>15475.621439452792</v>
      </c>
      <c r="AO44" s="111">
        <v>17549.319274107798</v>
      </c>
      <c r="AP44" s="10">
        <v>18821.095394591604</v>
      </c>
      <c r="AQ44" s="10">
        <v>20351.102612586106</v>
      </c>
      <c r="AR44" s="10">
        <v>21504.659032807191</v>
      </c>
      <c r="AS44" s="10">
        <v>22945.988319094733</v>
      </c>
      <c r="AT44" s="10">
        <v>24033.023499484305</v>
      </c>
      <c r="AU44" s="10">
        <v>25424.449420153887</v>
      </c>
      <c r="AV44" s="10">
        <v>26474.044986023007</v>
      </c>
      <c r="AW44" s="10">
        <v>27671.164441337129</v>
      </c>
      <c r="AX44" s="10">
        <v>27609.309580237448</v>
      </c>
      <c r="AY44" s="10">
        <v>30213.408304815894</v>
      </c>
      <c r="AZ44" s="112">
        <v>30839.441943780625</v>
      </c>
      <c r="BA44" s="111">
        <v>32568.642529075874</v>
      </c>
      <c r="BB44" s="10">
        <v>33578.582715964243</v>
      </c>
      <c r="BC44" s="10">
        <v>34912.144098202538</v>
      </c>
      <c r="BD44" s="10">
        <v>35918.299169534606</v>
      </c>
      <c r="BE44" s="10">
        <v>37249.012332418861</v>
      </c>
      <c r="BF44" s="10">
        <v>38253.022117178785</v>
      </c>
      <c r="BG44" s="10">
        <v>39582.117446467761</v>
      </c>
      <c r="BH44" s="10">
        <v>40584.905233716898</v>
      </c>
      <c r="BI44" s="10">
        <v>41746.860682067185</v>
      </c>
      <c r="BJ44" s="10">
        <v>41658.576258662411</v>
      </c>
      <c r="BK44" s="10">
        <v>44242.7978254599</v>
      </c>
      <c r="BL44" s="10">
        <v>44853.870137427075</v>
      </c>
      <c r="BM44" s="111">
        <v>46571.797753775194</v>
      </c>
      <c r="BN44" s="10">
        <v>47573.232683968083</v>
      </c>
      <c r="BO44" s="10">
        <v>48900.365997310349</v>
      </c>
      <c r="BP44" s="10">
        <v>49901.652255217479</v>
      </c>
      <c r="BQ44" s="10">
        <v>51228.667372995471</v>
      </c>
      <c r="BR44" s="10">
        <v>52229.858478750299</v>
      </c>
      <c r="BS44" s="10">
        <v>53556.795907642692</v>
      </c>
      <c r="BT44" s="10">
        <v>54557.922597650053</v>
      </c>
      <c r="BU44" s="10">
        <v>55718.590736456448</v>
      </c>
      <c r="BV44" s="10">
        <v>55629.300496687123</v>
      </c>
      <c r="BW44" s="10">
        <v>58212.728487399159</v>
      </c>
      <c r="BX44" s="112">
        <v>58823.167492762805</v>
      </c>
    </row>
    <row r="45" spans="1:76" ht="13.8">
      <c r="A45" s="14" t="s">
        <v>348</v>
      </c>
      <c r="B45" s="59" t="s">
        <v>349</v>
      </c>
      <c r="C45" s="60"/>
      <c r="D45" s="60"/>
      <c r="E45" s="61">
        <v>-111657.68289087994</v>
      </c>
      <c r="F45" s="62">
        <v>-0.23067386197888634</v>
      </c>
      <c r="G45" s="61">
        <v>583171.40530010825</v>
      </c>
      <c r="H45" s="62">
        <v>0.35380060897686033</v>
      </c>
      <c r="I45" s="61">
        <v>1255309.7979220983</v>
      </c>
      <c r="J45" s="62">
        <v>0.4376452747017095</v>
      </c>
      <c r="K45" s="61">
        <v>1989884.9529113737</v>
      </c>
      <c r="L45" s="62">
        <v>0.50066981784452425</v>
      </c>
      <c r="M45" s="61">
        <v>2707534.0691881781</v>
      </c>
      <c r="N45" s="62">
        <v>0.53558613029796376</v>
      </c>
      <c r="O45" s="60"/>
      <c r="P45" s="61"/>
      <c r="Q45" s="63">
        <v>-41192.550000000003</v>
      </c>
      <c r="R45" s="61">
        <v>-37326.550000000003</v>
      </c>
      <c r="S45" s="61">
        <v>-30557.605555555558</v>
      </c>
      <c r="T45" s="61">
        <v>-25552.854012345684</v>
      </c>
      <c r="U45" s="61">
        <v>-18049.290012002748</v>
      </c>
      <c r="V45" s="61">
        <v>-12456.908345002674</v>
      </c>
      <c r="W45" s="61">
        <v>-4659.7039465303751</v>
      </c>
      <c r="X45" s="61">
        <v>1226.3281075399136</v>
      </c>
      <c r="Y45" s="61">
        <v>8267.1926045526925</v>
      </c>
      <c r="Z45" s="61">
        <v>7411.894198870672</v>
      </c>
      <c r="AA45" s="61">
        <v>23587.437415568711</v>
      </c>
      <c r="AB45" s="61">
        <v>17644.926654025141</v>
      </c>
      <c r="AC45" s="63">
        <v>30646.110635857774</v>
      </c>
      <c r="AD45" s="61">
        <v>38480.49784041728</v>
      </c>
      <c r="AE45" s="61">
        <v>46306.5922453003</v>
      </c>
      <c r="AF45" s="61">
        <v>37492.345819702903</v>
      </c>
      <c r="AG45" s="61">
        <v>43643.201122211161</v>
      </c>
      <c r="AH45" s="61">
        <v>44396.915739858072</v>
      </c>
      <c r="AI45" s="61">
        <v>46436.797916059935</v>
      </c>
      <c r="AJ45" s="61">
        <v>50902.207876928922</v>
      </c>
      <c r="AK45" s="61">
        <v>56019.618725500564</v>
      </c>
      <c r="AL45" s="61">
        <v>55752.354437684735</v>
      </c>
      <c r="AM45" s="61">
        <v>66890.777856585104</v>
      </c>
      <c r="AN45" s="61">
        <v>66203.985084001455</v>
      </c>
      <c r="AO45" s="63">
        <v>75075.167482159202</v>
      </c>
      <c r="AP45" s="61">
        <v>80515.766274273119</v>
      </c>
      <c r="AQ45" s="61">
        <v>87061.065630090394</v>
      </c>
      <c r="AR45" s="61">
        <v>91995.926070859306</v>
      </c>
      <c r="AS45" s="61">
        <v>98161.865380233445</v>
      </c>
      <c r="AT45" s="61">
        <v>102812.15106665048</v>
      </c>
      <c r="AU45" s="61">
        <v>108764.60611072782</v>
      </c>
      <c r="AV45" s="61">
        <v>113254.72687640418</v>
      </c>
      <c r="AW45" s="61">
        <v>118375.94794487368</v>
      </c>
      <c r="AX45" s="61">
        <v>118111.33574059886</v>
      </c>
      <c r="AY45" s="61">
        <v>129251.54835136652</v>
      </c>
      <c r="AZ45" s="64">
        <v>131929.69099386127</v>
      </c>
      <c r="BA45" s="63">
        <v>139327.13026336185</v>
      </c>
      <c r="BB45" s="61">
        <v>143647.60717151599</v>
      </c>
      <c r="BC45" s="61">
        <v>149352.52042515954</v>
      </c>
      <c r="BD45" s="61">
        <v>153656.80478590546</v>
      </c>
      <c r="BE45" s="61">
        <v>159349.53349029721</v>
      </c>
      <c r="BF45" s="61">
        <v>163644.64041537256</v>
      </c>
      <c r="BG45" s="61">
        <v>169330.44810327207</v>
      </c>
      <c r="BH45" s="61">
        <v>173620.32738012058</v>
      </c>
      <c r="BI45" s="61">
        <v>178591.11847059947</v>
      </c>
      <c r="BJ45" s="61">
        <v>178213.44183427785</v>
      </c>
      <c r="BK45" s="61">
        <v>189268.62089324978</v>
      </c>
      <c r="BL45" s="61">
        <v>191882.75967824139</v>
      </c>
      <c r="BM45" s="63">
        <v>199231.97371356009</v>
      </c>
      <c r="BN45" s="61">
        <v>203516.06553116353</v>
      </c>
      <c r="BO45" s="61">
        <v>209193.47980656076</v>
      </c>
      <c r="BP45" s="61">
        <v>213476.93561107563</v>
      </c>
      <c r="BQ45" s="61">
        <v>219153.84425137416</v>
      </c>
      <c r="BR45" s="61">
        <v>223436.89299942955</v>
      </c>
      <c r="BS45" s="61">
        <v>229113.4692903072</v>
      </c>
      <c r="BT45" s="61">
        <v>233396.24247080617</v>
      </c>
      <c r="BU45" s="61">
        <v>238361.52651123377</v>
      </c>
      <c r="BV45" s="61">
        <v>237979.5470395232</v>
      </c>
      <c r="BW45" s="61">
        <v>249031.33121709863</v>
      </c>
      <c r="BX45" s="64">
        <v>251642.7607460453</v>
      </c>
    </row>
    <row r="46" spans="1:76" ht="13.8">
      <c r="A46" s="17"/>
      <c r="B46" s="48" t="s">
        <v>350</v>
      </c>
      <c r="E46" s="16">
        <v>111657.68289087994</v>
      </c>
      <c r="F46" s="38"/>
      <c r="G46" s="16">
        <v>0</v>
      </c>
      <c r="H46" s="38"/>
      <c r="I46" s="16">
        <v>0</v>
      </c>
      <c r="J46" s="38"/>
      <c r="K46" s="16">
        <v>0</v>
      </c>
      <c r="L46" s="38"/>
      <c r="M46" s="16">
        <v>0</v>
      </c>
      <c r="N46" s="38"/>
      <c r="O46" s="65"/>
      <c r="P46" s="10"/>
      <c r="Q46" s="111">
        <v>41192.550000000003</v>
      </c>
      <c r="R46" s="10">
        <v>78519.100000000006</v>
      </c>
      <c r="S46" s="10">
        <v>109076.70555555556</v>
      </c>
      <c r="T46" s="10">
        <v>134629.55956790125</v>
      </c>
      <c r="U46" s="10">
        <v>152678.849579904</v>
      </c>
      <c r="V46" s="10">
        <v>165135.75792490668</v>
      </c>
      <c r="W46" s="10">
        <v>169795.46187143706</v>
      </c>
      <c r="X46" s="10">
        <v>168569.13376389715</v>
      </c>
      <c r="Y46" s="10">
        <v>160301.94115934445</v>
      </c>
      <c r="Z46" s="10">
        <v>152890.04696047379</v>
      </c>
      <c r="AA46" s="10">
        <v>129302.60954490508</v>
      </c>
      <c r="AB46" s="10">
        <v>111657.68289087994</v>
      </c>
      <c r="AC46" s="111">
        <v>81011.572255022154</v>
      </c>
      <c r="AD46" s="10">
        <v>42531.074414604875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11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12">
        <v>0</v>
      </c>
      <c r="BA46" s="111">
        <v>0</v>
      </c>
      <c r="BB46" s="10">
        <v>0</v>
      </c>
      <c r="BC46" s="10">
        <v>0</v>
      </c>
      <c r="BD46" s="10">
        <v>0</v>
      </c>
      <c r="BE46" s="10">
        <v>0</v>
      </c>
      <c r="BF46" s="10">
        <v>0</v>
      </c>
      <c r="BG46" s="10">
        <v>0</v>
      </c>
      <c r="BH46" s="10">
        <v>0</v>
      </c>
      <c r="BI46" s="10">
        <v>0</v>
      </c>
      <c r="BJ46" s="10">
        <v>0</v>
      </c>
      <c r="BK46" s="10">
        <v>0</v>
      </c>
      <c r="BL46" s="10">
        <v>0</v>
      </c>
      <c r="BM46" s="111">
        <v>0</v>
      </c>
      <c r="BN46" s="10">
        <v>0</v>
      </c>
      <c r="BO46" s="10">
        <v>0</v>
      </c>
      <c r="BP46" s="10">
        <v>0</v>
      </c>
      <c r="BQ46" s="10">
        <v>0</v>
      </c>
      <c r="BR46" s="10">
        <v>0</v>
      </c>
      <c r="BS46" s="10">
        <v>0</v>
      </c>
      <c r="BT46" s="10">
        <v>0</v>
      </c>
      <c r="BU46" s="10">
        <v>0</v>
      </c>
      <c r="BV46" s="10">
        <v>0</v>
      </c>
      <c r="BW46" s="10">
        <v>0</v>
      </c>
      <c r="BX46" s="112">
        <v>0</v>
      </c>
    </row>
    <row r="47" spans="1:76" ht="18" customHeight="1">
      <c r="A47" s="17"/>
      <c r="B47" s="66"/>
      <c r="F47" s="38"/>
      <c r="H47" s="38"/>
      <c r="J47" s="38"/>
      <c r="L47" s="38"/>
      <c r="N47" s="38"/>
      <c r="Q47" s="122"/>
      <c r="AC47" s="122"/>
      <c r="AO47" s="122"/>
      <c r="AZ47" s="134"/>
      <c r="BA47" s="122"/>
      <c r="BM47" s="122"/>
      <c r="BX47" s="134"/>
    </row>
    <row r="48" spans="1:76" ht="13.8">
      <c r="A48" s="17"/>
      <c r="B48" s="67" t="s">
        <v>351</v>
      </c>
      <c r="E48" s="11"/>
      <c r="F48" s="49"/>
      <c r="H48" s="38"/>
      <c r="J48" s="38"/>
      <c r="L48" s="38"/>
      <c r="N48" s="38"/>
      <c r="Q48" s="122"/>
      <c r="AC48" s="122"/>
      <c r="AO48" s="122"/>
      <c r="AZ48" s="134"/>
      <c r="BA48" s="122"/>
      <c r="BM48" s="122"/>
      <c r="BX48" s="134"/>
    </row>
    <row r="49" spans="1:76" ht="13.8">
      <c r="A49" s="17"/>
      <c r="B49" s="135" t="s">
        <v>352</v>
      </c>
      <c r="C49" s="68"/>
      <c r="D49" s="68"/>
      <c r="F49" s="69"/>
      <c r="G49" s="70">
        <v>2.2024874618020402</v>
      </c>
      <c r="H49" s="69"/>
      <c r="I49" s="70">
        <v>3.3975835417249858</v>
      </c>
      <c r="J49" s="69"/>
      <c r="K49" s="70">
        <v>4.4893427653297016</v>
      </c>
      <c r="L49" s="69"/>
      <c r="M49" s="70">
        <v>5.5781434419955094</v>
      </c>
      <c r="N49" s="71"/>
      <c r="O49" s="68"/>
      <c r="P49" s="70"/>
      <c r="Q49" s="136">
        <v>0.1166377699218662</v>
      </c>
      <c r="R49" s="72">
        <v>0.2038115207368357</v>
      </c>
      <c r="S49" s="72">
        <v>0.34809892918802632</v>
      </c>
      <c r="T49" s="72">
        <v>0.45478933160424445</v>
      </c>
      <c r="U49" s="72">
        <v>0.6148358270252543</v>
      </c>
      <c r="V49" s="72">
        <v>0.73413866796452143</v>
      </c>
      <c r="W49" s="72">
        <v>0.90053718557831153</v>
      </c>
      <c r="X49" s="72">
        <v>1.0261797215657398</v>
      </c>
      <c r="Y49" s="72">
        <v>1.1726402960273077</v>
      </c>
      <c r="Z49" s="72">
        <v>1.1353298376968908</v>
      </c>
      <c r="AA49" s="72">
        <v>1.5037299311255075</v>
      </c>
      <c r="AB49" s="72">
        <v>1.2851379357536161</v>
      </c>
      <c r="AC49" s="136">
        <v>1.5153647970013311</v>
      </c>
      <c r="AD49" s="72">
        <v>1.6471851499626615</v>
      </c>
      <c r="AE49" s="72">
        <v>1.8091641250045449</v>
      </c>
      <c r="AF49" s="72">
        <v>1.9313362185968672</v>
      </c>
      <c r="AG49" s="72">
        <v>2.084239033781961</v>
      </c>
      <c r="AH49" s="72">
        <v>2.0059664313228014</v>
      </c>
      <c r="AI49" s="72">
        <v>1.9667538544425178</v>
      </c>
      <c r="AJ49" s="72">
        <v>2.0593982493293521</v>
      </c>
      <c r="AK49" s="72">
        <v>2.1490127551692439</v>
      </c>
      <c r="AL49" s="72">
        <v>2.0437675680667717</v>
      </c>
      <c r="AM49" s="72">
        <v>2.3925582898866145</v>
      </c>
      <c r="AN49" s="72">
        <v>2.2024874618020402</v>
      </c>
      <c r="AO49" s="136">
        <v>2.4059160861378088</v>
      </c>
      <c r="AP49" s="72">
        <v>2.5079315296501168</v>
      </c>
      <c r="AQ49" s="72">
        <v>2.6306517845000368</v>
      </c>
      <c r="AR49" s="72">
        <v>2.7232226497033962</v>
      </c>
      <c r="AS49" s="72">
        <v>2.8388663437070529</v>
      </c>
      <c r="AT49" s="72">
        <v>2.9261291870171768</v>
      </c>
      <c r="AU49" s="72">
        <v>3.0377984716020738</v>
      </c>
      <c r="AV49" s="72">
        <v>3.1220799732716147</v>
      </c>
      <c r="AW49" s="72">
        <v>3.1890280938230995</v>
      </c>
      <c r="AX49" s="72">
        <v>3.0108230576922752</v>
      </c>
      <c r="AY49" s="72">
        <v>3.4223187239156228</v>
      </c>
      <c r="AZ49" s="73">
        <v>3.3975835417249858</v>
      </c>
      <c r="BA49" s="136">
        <v>3.6114830991744529</v>
      </c>
      <c r="BB49" s="72">
        <v>3.6926305131762542</v>
      </c>
      <c r="BC49" s="72">
        <v>3.7997355915243052</v>
      </c>
      <c r="BD49" s="72">
        <v>3.8805912177933477</v>
      </c>
      <c r="BE49" s="72">
        <v>3.9874820140280471</v>
      </c>
      <c r="BF49" s="72">
        <v>4.0681760380614431</v>
      </c>
      <c r="BG49" s="72">
        <v>4.1749498162227905</v>
      </c>
      <c r="BH49" s="72">
        <v>4.2555551101936455</v>
      </c>
      <c r="BI49" s="72">
        <v>4.3048661039161793</v>
      </c>
      <c r="BJ49" s="72">
        <v>4.0359649076031321</v>
      </c>
      <c r="BK49" s="72">
        <v>4.5495019170672952</v>
      </c>
      <c r="BL49" s="72">
        <v>4.4893427653297016</v>
      </c>
      <c r="BM49" s="136">
        <v>4.7366962389987108</v>
      </c>
      <c r="BN49" s="72">
        <v>4.817214882473289</v>
      </c>
      <c r="BO49" s="72">
        <v>4.9238705922735981</v>
      </c>
      <c r="BP49" s="72">
        <v>5.004382889178526</v>
      </c>
      <c r="BQ49" s="72">
        <v>5.1110365024370692</v>
      </c>
      <c r="BR49" s="72">
        <v>5.1915460130730899</v>
      </c>
      <c r="BS49" s="72">
        <v>5.2981999596881142</v>
      </c>
      <c r="BT49" s="72">
        <v>5.3787084805555816</v>
      </c>
      <c r="BU49" s="72">
        <v>5.4131494261506505</v>
      </c>
      <c r="BV49" s="72">
        <v>5.0559392764230209</v>
      </c>
      <c r="BW49" s="72">
        <v>5.6725295184562015</v>
      </c>
      <c r="BX49" s="73">
        <v>5.5781434419955094</v>
      </c>
    </row>
    <row r="50" spans="1:76" ht="13.8">
      <c r="A50" s="17"/>
      <c r="B50" s="122" t="s">
        <v>353</v>
      </c>
      <c r="E50" s="74">
        <v>0.98</v>
      </c>
      <c r="F50" s="75"/>
      <c r="G50" s="74">
        <v>0.98</v>
      </c>
      <c r="H50" s="75"/>
      <c r="I50" s="74">
        <v>0.98</v>
      </c>
      <c r="J50" s="75"/>
      <c r="K50" s="74">
        <v>0.98</v>
      </c>
      <c r="L50" s="75"/>
      <c r="M50" s="74">
        <v>0.98000000000000009</v>
      </c>
      <c r="N50" s="38"/>
      <c r="P50" s="74"/>
      <c r="Q50" s="137">
        <v>0.98</v>
      </c>
      <c r="R50" s="76">
        <v>0.98</v>
      </c>
      <c r="S50" s="76">
        <v>0.98</v>
      </c>
      <c r="T50" s="76">
        <v>0.98</v>
      </c>
      <c r="U50" s="76">
        <v>0.98</v>
      </c>
      <c r="V50" s="76">
        <v>0.98</v>
      </c>
      <c r="W50" s="76">
        <v>0.98</v>
      </c>
      <c r="X50" s="76">
        <v>0.98</v>
      </c>
      <c r="Y50" s="76">
        <v>0.98</v>
      </c>
      <c r="Z50" s="76">
        <v>0.98</v>
      </c>
      <c r="AA50" s="76">
        <v>0.98</v>
      </c>
      <c r="AB50" s="76">
        <v>0.98</v>
      </c>
      <c r="AC50" s="137">
        <v>0.98</v>
      </c>
      <c r="AD50" s="76">
        <v>0.98</v>
      </c>
      <c r="AE50" s="76">
        <v>0.98</v>
      </c>
      <c r="AF50" s="76">
        <v>0.98</v>
      </c>
      <c r="AG50" s="76">
        <v>0.98</v>
      </c>
      <c r="AH50" s="76">
        <v>0.98</v>
      </c>
      <c r="AI50" s="76">
        <v>0.98</v>
      </c>
      <c r="AJ50" s="76">
        <v>0.98</v>
      </c>
      <c r="AK50" s="76">
        <v>0.98</v>
      </c>
      <c r="AL50" s="76">
        <v>0.98</v>
      </c>
      <c r="AM50" s="76">
        <v>0.98</v>
      </c>
      <c r="AN50" s="76">
        <v>0.98</v>
      </c>
      <c r="AO50" s="137">
        <v>0.98</v>
      </c>
      <c r="AP50" s="76">
        <v>0.98</v>
      </c>
      <c r="AQ50" s="76">
        <v>0.98</v>
      </c>
      <c r="AR50" s="76">
        <v>0.98</v>
      </c>
      <c r="AS50" s="76">
        <v>0.98</v>
      </c>
      <c r="AT50" s="76">
        <v>0.98</v>
      </c>
      <c r="AU50" s="76">
        <v>0.98</v>
      </c>
      <c r="AV50" s="76">
        <v>0.98000000000000009</v>
      </c>
      <c r="AW50" s="76">
        <v>0.98</v>
      </c>
      <c r="AX50" s="76">
        <v>0.98</v>
      </c>
      <c r="AY50" s="76">
        <v>0.98</v>
      </c>
      <c r="AZ50" s="138">
        <v>0.98</v>
      </c>
      <c r="BA50" s="137">
        <v>0.98</v>
      </c>
      <c r="BB50" s="76">
        <v>0.97999999999999987</v>
      </c>
      <c r="BC50" s="76">
        <v>0.98</v>
      </c>
      <c r="BD50" s="76">
        <v>0.98</v>
      </c>
      <c r="BE50" s="76">
        <v>0.97999999999999987</v>
      </c>
      <c r="BF50" s="76">
        <v>0.98000000000000009</v>
      </c>
      <c r="BG50" s="76">
        <v>0.98000000000000009</v>
      </c>
      <c r="BH50" s="76">
        <v>0.98000000000000009</v>
      </c>
      <c r="BI50" s="76">
        <v>0.98</v>
      </c>
      <c r="BJ50" s="76">
        <v>0.98</v>
      </c>
      <c r="BK50" s="76">
        <v>0.98</v>
      </c>
      <c r="BL50" s="76">
        <v>0.98</v>
      </c>
      <c r="BM50" s="137">
        <v>0.98</v>
      </c>
      <c r="BN50" s="76">
        <v>0.98</v>
      </c>
      <c r="BO50" s="76">
        <v>0.98000000000000009</v>
      </c>
      <c r="BP50" s="76">
        <v>0.98</v>
      </c>
      <c r="BQ50" s="76">
        <v>0.98</v>
      </c>
      <c r="BR50" s="76">
        <v>0.98</v>
      </c>
      <c r="BS50" s="76">
        <v>0.98</v>
      </c>
      <c r="BT50" s="76">
        <v>0.98</v>
      </c>
      <c r="BU50" s="76">
        <v>0.98</v>
      </c>
      <c r="BV50" s="76">
        <v>0.98000000000000009</v>
      </c>
      <c r="BW50" s="76">
        <v>0.98</v>
      </c>
      <c r="BX50" s="138">
        <v>0.98000000000000009</v>
      </c>
    </row>
    <row r="51" spans="1:76" ht="13.8">
      <c r="A51" s="17"/>
      <c r="B51" s="122" t="s">
        <v>354</v>
      </c>
      <c r="E51" s="74">
        <v>0.21743594151602144</v>
      </c>
      <c r="F51" s="75"/>
      <c r="G51" s="74">
        <v>0.53504854533964996</v>
      </c>
      <c r="H51" s="75"/>
      <c r="I51" s="74">
        <v>0.69155970472400974</v>
      </c>
      <c r="J51" s="75"/>
      <c r="K51" s="74">
        <v>0.76170524033755127</v>
      </c>
      <c r="L51" s="75"/>
      <c r="M51" s="74">
        <v>0.80431430632959533</v>
      </c>
      <c r="N51" s="38"/>
      <c r="P51" s="74"/>
      <c r="Q51" s="137">
        <v>-7.4220810810810818</v>
      </c>
      <c r="R51" s="76">
        <v>-3.8283641025641026</v>
      </c>
      <c r="S51" s="76">
        <v>-1.8352916249582918</v>
      </c>
      <c r="T51" s="76">
        <v>-1.1748438626365831</v>
      </c>
      <c r="U51" s="76">
        <v>-0.61392142897968527</v>
      </c>
      <c r="V51" s="76">
        <v>-0.3548976736467998</v>
      </c>
      <c r="W51" s="76">
        <v>-0.10823934835146051</v>
      </c>
      <c r="X51" s="76">
        <v>2.5001592406522194E-2</v>
      </c>
      <c r="Y51" s="76">
        <v>0.14427910304629482</v>
      </c>
      <c r="Z51" s="76">
        <v>0.11681472338645661</v>
      </c>
      <c r="AA51" s="76">
        <v>0.32828722916588327</v>
      </c>
      <c r="AB51" s="76">
        <v>0.21743594151602144</v>
      </c>
      <c r="AC51" s="137">
        <v>0.33329103464771914</v>
      </c>
      <c r="AD51" s="76">
        <v>0.38504563192412539</v>
      </c>
      <c r="AE51" s="76">
        <v>0.43831337994415626</v>
      </c>
      <c r="AF51" s="76">
        <v>0.4725792875608274</v>
      </c>
      <c r="AG51" s="76">
        <v>0.50980441105080998</v>
      </c>
      <c r="AH51" s="76">
        <v>0.49145742785249141</v>
      </c>
      <c r="AI51" s="76">
        <v>0.48171700551832203</v>
      </c>
      <c r="AJ51" s="76">
        <v>0.50413283816321619</v>
      </c>
      <c r="AK51" s="76">
        <v>0.52397664804794486</v>
      </c>
      <c r="AL51" s="76">
        <v>0.50049341847272988</v>
      </c>
      <c r="AM51" s="76">
        <v>0.57039660427815819</v>
      </c>
      <c r="AN51" s="76">
        <v>0.53504854533964996</v>
      </c>
      <c r="AO51" s="137">
        <v>0.57267074789246564</v>
      </c>
      <c r="AP51" s="76">
        <v>0.58923973066492752</v>
      </c>
      <c r="AQ51" s="76">
        <v>0.607468749085599</v>
      </c>
      <c r="AR51" s="76">
        <v>0.62013225282672424</v>
      </c>
      <c r="AS51" s="76">
        <v>0.63479177905913842</v>
      </c>
      <c r="AT51" s="76">
        <v>0.64508655723468333</v>
      </c>
      <c r="AU51" s="76">
        <v>0.65739795474873364</v>
      </c>
      <c r="AV51" s="76">
        <v>0.66610669541143686</v>
      </c>
      <c r="AW51" s="76">
        <v>0.67269634159128788</v>
      </c>
      <c r="AX51" s="76">
        <v>0.6545076076469446</v>
      </c>
      <c r="AY51" s="76">
        <v>0.6936444384470597</v>
      </c>
      <c r="AZ51" s="138">
        <v>0.69155970472400974</v>
      </c>
      <c r="BA51" s="137">
        <v>0.70864333762934739</v>
      </c>
      <c r="BB51" s="76">
        <v>0.71460653685682651</v>
      </c>
      <c r="BC51" s="76">
        <v>0.72208731728965847</v>
      </c>
      <c r="BD51" s="76">
        <v>0.72746116119974491</v>
      </c>
      <c r="BE51" s="76">
        <v>0.73423086635818313</v>
      </c>
      <c r="BF51" s="76">
        <v>0.73910580298610018</v>
      </c>
      <c r="BG51" s="76">
        <v>0.74526663956726624</v>
      </c>
      <c r="BH51" s="76">
        <v>0.74971276963314759</v>
      </c>
      <c r="BI51" s="76">
        <v>0.75235064312256206</v>
      </c>
      <c r="BJ51" s="76">
        <v>0.73718322075748677</v>
      </c>
      <c r="BK51" s="76">
        <v>0.76459180414375372</v>
      </c>
      <c r="BL51" s="76">
        <v>0.76170524033755127</v>
      </c>
      <c r="BM51" s="137">
        <v>0.7731047399807166</v>
      </c>
      <c r="BN51" s="76">
        <v>0.7765629468667502</v>
      </c>
      <c r="BO51" s="76">
        <v>0.78096958650014303</v>
      </c>
      <c r="BP51" s="76">
        <v>0.78417165878351325</v>
      </c>
      <c r="BQ51" s="76">
        <v>0.78825807064130493</v>
      </c>
      <c r="BR51" s="76">
        <v>0.79123156810472006</v>
      </c>
      <c r="BS51" s="76">
        <v>0.79503151873156386</v>
      </c>
      <c r="BT51" s="76">
        <v>0.79780012738322392</v>
      </c>
      <c r="BU51" s="76">
        <v>0.79895936674763313</v>
      </c>
      <c r="BV51" s="76">
        <v>0.78616855812134456</v>
      </c>
      <c r="BW51" s="76">
        <v>0.80723756715386641</v>
      </c>
      <c r="BX51" s="138">
        <v>0.80431430632959533</v>
      </c>
    </row>
    <row r="52" spans="1:76" ht="13.8">
      <c r="A52" s="17"/>
      <c r="B52" s="139" t="s">
        <v>355</v>
      </c>
      <c r="C52" s="11"/>
      <c r="D52" s="11"/>
      <c r="E52" s="77">
        <v>0.21743594151602144</v>
      </c>
      <c r="F52" s="78"/>
      <c r="G52" s="77">
        <v>0.3623348749040109</v>
      </c>
      <c r="H52" s="78"/>
      <c r="I52" s="77">
        <v>0.46832423203909934</v>
      </c>
      <c r="J52" s="78"/>
      <c r="K52" s="77">
        <v>0.5158267887565896</v>
      </c>
      <c r="L52" s="78"/>
      <c r="M52" s="77">
        <v>0.54468164824640197</v>
      </c>
      <c r="N52" s="49"/>
      <c r="O52" s="11"/>
      <c r="P52" s="77"/>
      <c r="Q52" s="140">
        <v>-7.4220810810810818</v>
      </c>
      <c r="R52" s="79">
        <v>-3.8283641025641026</v>
      </c>
      <c r="S52" s="79">
        <v>-1.8352916249582918</v>
      </c>
      <c r="T52" s="79">
        <v>-1.1748438626365831</v>
      </c>
      <c r="U52" s="79">
        <v>-0.61392142897968527</v>
      </c>
      <c r="V52" s="79">
        <v>-0.3548976736467998</v>
      </c>
      <c r="W52" s="79">
        <v>-0.10823934835146051</v>
      </c>
      <c r="X52" s="79">
        <v>2.5001592406522194E-2</v>
      </c>
      <c r="Y52" s="79">
        <v>0.14427910304629482</v>
      </c>
      <c r="Z52" s="79">
        <v>0.11681472338645661</v>
      </c>
      <c r="AA52" s="79">
        <v>0.32828722916588327</v>
      </c>
      <c r="AB52" s="79">
        <v>0.21743594151602144</v>
      </c>
      <c r="AC52" s="140">
        <v>0.33329103464771914</v>
      </c>
      <c r="AD52" s="79">
        <v>0.38504563192412539</v>
      </c>
      <c r="AE52" s="79">
        <v>0.42191593401372673</v>
      </c>
      <c r="AF52" s="79">
        <v>0.32003069353619229</v>
      </c>
      <c r="AG52" s="79">
        <v>0.34523954716360855</v>
      </c>
      <c r="AH52" s="79">
        <v>0.33281497014170719</v>
      </c>
      <c r="AI52" s="79">
        <v>0.32621875613700768</v>
      </c>
      <c r="AJ52" s="79">
        <v>0.34139875800413</v>
      </c>
      <c r="AK52" s="79">
        <v>0.35483698605806824</v>
      </c>
      <c r="AL52" s="79">
        <v>0.33893414298973268</v>
      </c>
      <c r="AM52" s="79">
        <v>0.38627258041716866</v>
      </c>
      <c r="AN52" s="79">
        <v>0.3623348749040109</v>
      </c>
      <c r="AO52" s="140">
        <v>0.3878126304727777</v>
      </c>
      <c r="AP52" s="79">
        <v>0.39903314560628889</v>
      </c>
      <c r="AQ52" s="79">
        <v>0.41137783688076757</v>
      </c>
      <c r="AR52" s="79">
        <v>0.41995356161425762</v>
      </c>
      <c r="AS52" s="79">
        <v>0.42988099277884856</v>
      </c>
      <c r="AT52" s="79">
        <v>0.4368526165593275</v>
      </c>
      <c r="AU52" s="79">
        <v>0.44518989495584244</v>
      </c>
      <c r="AV52" s="79">
        <v>0.45108745413262508</v>
      </c>
      <c r="AW52" s="79">
        <v>0.45554996252562013</v>
      </c>
      <c r="AX52" s="79">
        <v>0.44323255189851085</v>
      </c>
      <c r="AY52" s="79">
        <v>0.46973601371634882</v>
      </c>
      <c r="AZ52" s="80">
        <v>0.46832423203909934</v>
      </c>
      <c r="BA52" s="140">
        <v>0.47989326824259404</v>
      </c>
      <c r="BB52" s="79">
        <v>0.48393154675944283</v>
      </c>
      <c r="BC52" s="79">
        <v>0.48899753126855661</v>
      </c>
      <c r="BD52" s="79">
        <v>0.49263669836446716</v>
      </c>
      <c r="BE52" s="79">
        <v>0.49722114269776152</v>
      </c>
      <c r="BF52" s="79">
        <v>0.50052244978218707</v>
      </c>
      <c r="BG52" s="79">
        <v>0.50469456831495263</v>
      </c>
      <c r="BH52" s="79">
        <v>0.50770548759556755</v>
      </c>
      <c r="BI52" s="79">
        <v>0.50949185552259901</v>
      </c>
      <c r="BJ52" s="79">
        <v>0.49922047709696998</v>
      </c>
      <c r="BK52" s="79">
        <v>0.51778156976614997</v>
      </c>
      <c r="BL52" s="79">
        <v>0.5158267887565896</v>
      </c>
      <c r="BM52" s="140">
        <v>0.52354652991494133</v>
      </c>
      <c r="BN52" s="79">
        <v>0.52588842761816323</v>
      </c>
      <c r="BO52" s="79">
        <v>0.52887260397789682</v>
      </c>
      <c r="BP52" s="79">
        <v>0.53104104732819513</v>
      </c>
      <c r="BQ52" s="79">
        <v>0.53380836543829169</v>
      </c>
      <c r="BR52" s="79">
        <v>0.53582201792051631</v>
      </c>
      <c r="BS52" s="79">
        <v>0.53839534448501503</v>
      </c>
      <c r="BT52" s="79">
        <v>0.54027024626391928</v>
      </c>
      <c r="BU52" s="79">
        <v>0.54105528316149709</v>
      </c>
      <c r="BV52" s="79">
        <v>0.53239334755977452</v>
      </c>
      <c r="BW52" s="79">
        <v>0.54666128047659834</v>
      </c>
      <c r="BX52" s="80">
        <v>0.54468164824640197</v>
      </c>
    </row>
    <row r="53" spans="1:76" ht="13.8">
      <c r="A53" s="17"/>
      <c r="B53" s="1"/>
      <c r="E53" s="74"/>
      <c r="F53" s="75"/>
      <c r="G53" s="74"/>
      <c r="H53" s="75"/>
      <c r="I53" s="74"/>
      <c r="J53" s="75"/>
      <c r="K53" s="74"/>
      <c r="L53" s="75"/>
      <c r="M53" s="74"/>
      <c r="N53" s="38"/>
      <c r="P53" s="10"/>
      <c r="Q53" s="111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11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11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12"/>
      <c r="BA53" s="111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11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12"/>
    </row>
    <row r="54" spans="1:76" ht="13.8">
      <c r="A54" s="17"/>
      <c r="B54" s="135" t="s">
        <v>356</v>
      </c>
      <c r="C54" s="68"/>
      <c r="D54" s="68"/>
      <c r="E54" s="16">
        <v>11145.041666666662</v>
      </c>
      <c r="F54" s="81">
        <v>0</v>
      </c>
      <c r="G54" s="16">
        <v>49077.137797232601</v>
      </c>
      <c r="H54" s="81">
        <v>0</v>
      </c>
      <c r="I54" s="16">
        <v>104820.63676290512</v>
      </c>
      <c r="J54" s="81">
        <v>0</v>
      </c>
      <c r="K54" s="16">
        <v>165974.56994184316</v>
      </c>
      <c r="L54" s="81">
        <v>0</v>
      </c>
      <c r="M54" s="16">
        <v>225735.40053494563</v>
      </c>
      <c r="N54" s="71"/>
      <c r="O54" s="68"/>
      <c r="P54" s="16"/>
      <c r="Q54" s="121">
        <v>199807.45</v>
      </c>
      <c r="R54" s="16">
        <v>-37076.549999999988</v>
      </c>
      <c r="S54" s="16">
        <v>-30314.549999999988</v>
      </c>
      <c r="T54" s="16">
        <v>-25316.550000000017</v>
      </c>
      <c r="U54" s="16">
        <v>-17819.550000000017</v>
      </c>
      <c r="V54" s="16">
        <v>-12233.550000000003</v>
      </c>
      <c r="W54" s="16">
        <v>-4442.5500000000029</v>
      </c>
      <c r="X54" s="16">
        <v>1437.4499999999971</v>
      </c>
      <c r="Y54" s="16">
        <v>8472.4499999999971</v>
      </c>
      <c r="Z54" s="16">
        <v>7611.4499999999825</v>
      </c>
      <c r="AA54" s="16">
        <v>23781.449999999983</v>
      </c>
      <c r="AB54" s="16">
        <v>19833.549999999988</v>
      </c>
      <c r="AC54" s="121">
        <v>30885.049999999988</v>
      </c>
      <c r="AD54" s="16">
        <v>38712.799999999988</v>
      </c>
      <c r="AE54" s="16">
        <v>46532.441567116824</v>
      </c>
      <c r="AF54" s="16">
        <v>37711.921549246763</v>
      </c>
      <c r="AG54" s="16">
        <v>43856.677525934356</v>
      </c>
      <c r="AH54" s="16">
        <v>45604.462243477814</v>
      </c>
      <c r="AI54" s="16">
        <v>47666.357016801368</v>
      </c>
      <c r="AJ54" s="16">
        <v>51153.168113760825</v>
      </c>
      <c r="AK54" s="16">
        <v>56263.607844642713</v>
      </c>
      <c r="AL54" s="16">
        <v>55989.566081295139</v>
      </c>
      <c r="AM54" s="16">
        <v>67121.400287872995</v>
      </c>
      <c r="AN54" s="16">
        <v>67428.201336642494</v>
      </c>
      <c r="AO54" s="121">
        <v>75320.933283337974</v>
      </c>
      <c r="AP54" s="16">
        <v>80754.705247641425</v>
      </c>
      <c r="AQ54" s="16">
        <v>87293.367409753962</v>
      </c>
      <c r="AR54" s="16">
        <v>92221.775023310096</v>
      </c>
      <c r="AS54" s="16">
        <v>98381.440750671551</v>
      </c>
      <c r="AT54" s="16">
        <v>103025.62712124316</v>
      </c>
      <c r="AU54" s="16">
        <v>108972.15227491525</v>
      </c>
      <c r="AV54" s="16">
        <v>113456.507869364</v>
      </c>
      <c r="AW54" s="16">
        <v>118572.12391025131</v>
      </c>
      <c r="AX54" s="16">
        <v>118302.06237360486</v>
      </c>
      <c r="AY54" s="16">
        <v>129436.97702234471</v>
      </c>
      <c r="AZ54" s="82">
        <v>132109.96886842325</v>
      </c>
      <c r="BA54" s="121">
        <v>139502.40041918587</v>
      </c>
      <c r="BB54" s="16">
        <v>143818.00871190056</v>
      </c>
      <c r="BC54" s="16">
        <v>149518.1885894225</v>
      </c>
      <c r="BD54" s="16">
        <v>153817.87105671642</v>
      </c>
      <c r="BE54" s="16">
        <v>159506.12569803046</v>
      </c>
      <c r="BF54" s="16">
        <v>163796.88283955725</v>
      </c>
      <c r="BG54" s="16">
        <v>169478.46157122962</v>
      </c>
      <c r="BH54" s="16">
        <v>173764.22936285706</v>
      </c>
      <c r="BI54" s="16">
        <v>178731.02317603771</v>
      </c>
      <c r="BJ54" s="16">
        <v>178349.46029789839</v>
      </c>
      <c r="BK54" s="16">
        <v>189400.86106621427</v>
      </c>
      <c r="BL54" s="16">
        <v>192011.32651306782</v>
      </c>
      <c r="BM54" s="121">
        <v>199356.96924741939</v>
      </c>
      <c r="BN54" s="16">
        <v>203637.5889668595</v>
      </c>
      <c r="BO54" s="16">
        <v>209311.62759126537</v>
      </c>
      <c r="BP54" s="16">
        <v>213591.80151287187</v>
      </c>
      <c r="BQ54" s="16">
        <v>219265.51943367627</v>
      </c>
      <c r="BR54" s="16">
        <v>223545.46609333437</v>
      </c>
      <c r="BS54" s="16">
        <v>229219.02646493632</v>
      </c>
      <c r="BT54" s="16">
        <v>233498.86750169564</v>
      </c>
      <c r="BU54" s="16">
        <v>238461.3008468207</v>
      </c>
      <c r="BV54" s="16">
        <v>238076.54986578878</v>
      </c>
      <c r="BW54" s="16">
        <v>249125.63952041231</v>
      </c>
      <c r="BX54" s="82">
        <v>251734.4493742669</v>
      </c>
    </row>
    <row r="55" spans="1:76" ht="13.8">
      <c r="A55" s="17"/>
      <c r="B55" s="139" t="s">
        <v>10</v>
      </c>
      <c r="C55" s="11"/>
      <c r="D55" s="11"/>
      <c r="E55" s="83">
        <v>0</v>
      </c>
      <c r="F55" s="84">
        <v>0</v>
      </c>
      <c r="G55" s="83">
        <v>0</v>
      </c>
      <c r="H55" s="84">
        <v>0</v>
      </c>
      <c r="I55" s="83">
        <v>0</v>
      </c>
      <c r="J55" s="84">
        <v>0</v>
      </c>
      <c r="K55" s="83">
        <v>0</v>
      </c>
      <c r="L55" s="84">
        <v>0</v>
      </c>
      <c r="M55" s="83">
        <v>0</v>
      </c>
      <c r="N55" s="49"/>
      <c r="O55" s="11"/>
      <c r="P55" s="85"/>
      <c r="Q55" s="141">
        <v>0</v>
      </c>
      <c r="R55" s="85">
        <v>5.7376131274349982</v>
      </c>
      <c r="S55" s="85">
        <v>6.017452015616267</v>
      </c>
      <c r="T55" s="85">
        <v>6.205418984814278</v>
      </c>
      <c r="U55" s="85">
        <v>7.8161485559399573</v>
      </c>
      <c r="V55" s="85">
        <v>10.38510489596233</v>
      </c>
      <c r="W55" s="85">
        <v>27.597697268460664</v>
      </c>
      <c r="X55" s="85">
        <v>0</v>
      </c>
      <c r="Y55" s="85">
        <v>0</v>
      </c>
      <c r="Z55" s="85">
        <v>0</v>
      </c>
      <c r="AA55" s="85">
        <v>0</v>
      </c>
      <c r="AB55" s="85">
        <v>0</v>
      </c>
      <c r="AC55" s="141">
        <v>0</v>
      </c>
      <c r="AD55" s="85">
        <v>0</v>
      </c>
      <c r="AE55" s="85">
        <v>0</v>
      </c>
      <c r="AF55" s="85">
        <v>0</v>
      </c>
      <c r="AG55" s="85">
        <v>0</v>
      </c>
      <c r="AH55" s="85">
        <v>0</v>
      </c>
      <c r="AI55" s="85">
        <v>0</v>
      </c>
      <c r="AJ55" s="85">
        <v>0</v>
      </c>
      <c r="AK55" s="85">
        <v>0</v>
      </c>
      <c r="AL55" s="85">
        <v>0</v>
      </c>
      <c r="AM55" s="85">
        <v>0</v>
      </c>
      <c r="AN55" s="85">
        <v>0</v>
      </c>
      <c r="AO55" s="141">
        <v>0</v>
      </c>
      <c r="AP55" s="85">
        <v>0</v>
      </c>
      <c r="AQ55" s="85">
        <v>0</v>
      </c>
      <c r="AR55" s="85">
        <v>0</v>
      </c>
      <c r="AS55" s="85">
        <v>0</v>
      </c>
      <c r="AT55" s="85">
        <v>0</v>
      </c>
      <c r="AU55" s="85">
        <v>0</v>
      </c>
      <c r="AV55" s="85">
        <v>0</v>
      </c>
      <c r="AW55" s="85">
        <v>0</v>
      </c>
      <c r="AX55" s="85">
        <v>0</v>
      </c>
      <c r="AY55" s="85">
        <v>0</v>
      </c>
      <c r="AZ55" s="86">
        <v>0</v>
      </c>
      <c r="BA55" s="141">
        <v>0</v>
      </c>
      <c r="BB55" s="85">
        <v>0</v>
      </c>
      <c r="BC55" s="85">
        <v>0</v>
      </c>
      <c r="BD55" s="85">
        <v>0</v>
      </c>
      <c r="BE55" s="85">
        <v>0</v>
      </c>
      <c r="BF55" s="85">
        <v>0</v>
      </c>
      <c r="BG55" s="85">
        <v>0</v>
      </c>
      <c r="BH55" s="85">
        <v>0</v>
      </c>
      <c r="BI55" s="85">
        <v>0</v>
      </c>
      <c r="BJ55" s="85">
        <v>0</v>
      </c>
      <c r="BK55" s="85">
        <v>0</v>
      </c>
      <c r="BL55" s="85">
        <v>0</v>
      </c>
      <c r="BM55" s="141">
        <v>0</v>
      </c>
      <c r="BN55" s="85">
        <v>0</v>
      </c>
      <c r="BO55" s="85">
        <v>0</v>
      </c>
      <c r="BP55" s="85">
        <v>0</v>
      </c>
      <c r="BQ55" s="85">
        <v>0</v>
      </c>
      <c r="BR55" s="85">
        <v>0</v>
      </c>
      <c r="BS55" s="85">
        <v>0</v>
      </c>
      <c r="BT55" s="85">
        <v>0</v>
      </c>
      <c r="BU55" s="85">
        <v>0</v>
      </c>
      <c r="BV55" s="85">
        <v>0</v>
      </c>
      <c r="BW55" s="85">
        <v>0</v>
      </c>
      <c r="BX55" s="86">
        <v>0</v>
      </c>
    </row>
    <row r="56" spans="1:76" ht="14.4">
      <c r="A56" s="17"/>
      <c r="B56" s="87"/>
      <c r="F56" s="38"/>
      <c r="H56" s="38"/>
      <c r="J56" s="38"/>
      <c r="L56" s="38"/>
      <c r="N56" s="38"/>
      <c r="Q56" s="122"/>
      <c r="AC56" s="122"/>
      <c r="AO56" s="122"/>
      <c r="AZ56" s="134"/>
      <c r="BA56" s="122"/>
      <c r="BM56" s="122"/>
      <c r="BX56" s="134"/>
    </row>
    <row r="57" spans="1:76" ht="13.8">
      <c r="A57" s="88" t="s">
        <v>305</v>
      </c>
      <c r="B57" s="146" t="s">
        <v>306</v>
      </c>
      <c r="C57" s="89"/>
      <c r="D57" s="89"/>
      <c r="E57" s="89">
        <v>10</v>
      </c>
      <c r="F57" s="90">
        <v>0</v>
      </c>
      <c r="G57" s="89">
        <v>13</v>
      </c>
      <c r="H57" s="90">
        <v>0</v>
      </c>
      <c r="I57" s="89">
        <v>13</v>
      </c>
      <c r="J57" s="90">
        <v>0</v>
      </c>
      <c r="K57" s="89">
        <v>13</v>
      </c>
      <c r="L57" s="90">
        <v>0</v>
      </c>
      <c r="M57" s="89">
        <v>13</v>
      </c>
      <c r="N57" s="90"/>
      <c r="O57" s="89"/>
      <c r="P57" s="89"/>
      <c r="Q57" s="146">
        <v>8</v>
      </c>
      <c r="R57" s="89">
        <v>8</v>
      </c>
      <c r="S57" s="89">
        <v>8</v>
      </c>
      <c r="T57" s="89">
        <v>8</v>
      </c>
      <c r="U57" s="89">
        <v>8</v>
      </c>
      <c r="V57" s="89">
        <v>8</v>
      </c>
      <c r="W57" s="89">
        <v>8</v>
      </c>
      <c r="X57" s="89">
        <v>8</v>
      </c>
      <c r="Y57" s="89">
        <v>8</v>
      </c>
      <c r="Z57" s="89">
        <v>8</v>
      </c>
      <c r="AA57" s="89">
        <v>8</v>
      </c>
      <c r="AB57" s="89">
        <v>10</v>
      </c>
      <c r="AC57" s="146">
        <v>10</v>
      </c>
      <c r="AD57" s="89">
        <v>10</v>
      </c>
      <c r="AE57" s="89">
        <v>10</v>
      </c>
      <c r="AF57" s="89">
        <v>10</v>
      </c>
      <c r="AG57" s="89">
        <v>10</v>
      </c>
      <c r="AH57" s="89">
        <v>11</v>
      </c>
      <c r="AI57" s="89">
        <v>12</v>
      </c>
      <c r="AJ57" s="89">
        <v>12</v>
      </c>
      <c r="AK57" s="89">
        <v>12</v>
      </c>
      <c r="AL57" s="89">
        <v>12</v>
      </c>
      <c r="AM57" s="89">
        <v>12</v>
      </c>
      <c r="AN57" s="89">
        <v>13</v>
      </c>
      <c r="AO57" s="146">
        <v>13</v>
      </c>
      <c r="AP57" s="89">
        <v>13</v>
      </c>
      <c r="AQ57" s="89">
        <v>13</v>
      </c>
      <c r="AR57" s="89">
        <v>13</v>
      </c>
      <c r="AS57" s="89">
        <v>13</v>
      </c>
      <c r="AT57" s="89">
        <v>13</v>
      </c>
      <c r="AU57" s="89">
        <v>13</v>
      </c>
      <c r="AV57" s="89">
        <v>13</v>
      </c>
      <c r="AW57" s="89">
        <v>13</v>
      </c>
      <c r="AX57" s="89">
        <v>13</v>
      </c>
      <c r="AY57" s="89">
        <v>13</v>
      </c>
      <c r="AZ57" s="91">
        <v>13</v>
      </c>
      <c r="BA57" s="146">
        <v>13</v>
      </c>
      <c r="BB57" s="89">
        <v>13</v>
      </c>
      <c r="BC57" s="89">
        <v>13</v>
      </c>
      <c r="BD57" s="89">
        <v>13</v>
      </c>
      <c r="BE57" s="89">
        <v>13</v>
      </c>
      <c r="BF57" s="89">
        <v>13</v>
      </c>
      <c r="BG57" s="89">
        <v>13</v>
      </c>
      <c r="BH57" s="89">
        <v>13</v>
      </c>
      <c r="BI57" s="89">
        <v>13</v>
      </c>
      <c r="BJ57" s="89">
        <v>13</v>
      </c>
      <c r="BK57" s="89">
        <v>13</v>
      </c>
      <c r="BL57" s="89">
        <v>13</v>
      </c>
      <c r="BM57" s="146">
        <v>13</v>
      </c>
      <c r="BN57" s="89">
        <v>13</v>
      </c>
      <c r="BO57" s="89">
        <v>13</v>
      </c>
      <c r="BP57" s="89">
        <v>13</v>
      </c>
      <c r="BQ57" s="89">
        <v>13</v>
      </c>
      <c r="BR57" s="89">
        <v>13</v>
      </c>
      <c r="BS57" s="89">
        <v>13</v>
      </c>
      <c r="BT57" s="89">
        <v>13</v>
      </c>
      <c r="BU57" s="89">
        <v>13</v>
      </c>
      <c r="BV57" s="89">
        <v>13</v>
      </c>
      <c r="BW57" s="89">
        <v>13</v>
      </c>
      <c r="BX57" s="91">
        <v>13</v>
      </c>
    </row>
    <row r="58" spans="1:76" ht="13.8">
      <c r="A58" s="1" t="s">
        <v>307</v>
      </c>
      <c r="B58" s="122" t="s">
        <v>357</v>
      </c>
      <c r="E58" s="1">
        <v>5</v>
      </c>
      <c r="F58" s="38">
        <v>0</v>
      </c>
      <c r="G58" s="1">
        <v>5</v>
      </c>
      <c r="H58" s="38">
        <v>0</v>
      </c>
      <c r="I58" s="1">
        <v>5</v>
      </c>
      <c r="J58" s="38">
        <v>0</v>
      </c>
      <c r="K58" s="1">
        <v>5</v>
      </c>
      <c r="L58" s="38">
        <v>0</v>
      </c>
      <c r="M58" s="1">
        <v>5</v>
      </c>
      <c r="N58" s="38"/>
      <c r="Q58" s="122">
        <v>5</v>
      </c>
      <c r="R58" s="1">
        <v>5</v>
      </c>
      <c r="S58" s="1">
        <v>5</v>
      </c>
      <c r="T58" s="1">
        <v>5</v>
      </c>
      <c r="U58" s="1">
        <v>5</v>
      </c>
      <c r="V58" s="1">
        <v>5</v>
      </c>
      <c r="W58" s="1">
        <v>5</v>
      </c>
      <c r="X58" s="1">
        <v>5</v>
      </c>
      <c r="Y58" s="1">
        <v>5</v>
      </c>
      <c r="Z58" s="1">
        <v>5</v>
      </c>
      <c r="AA58" s="1">
        <v>5</v>
      </c>
      <c r="AB58" s="1">
        <v>5</v>
      </c>
      <c r="AC58" s="122">
        <v>5</v>
      </c>
      <c r="AD58" s="1">
        <v>5</v>
      </c>
      <c r="AE58" s="1">
        <v>5</v>
      </c>
      <c r="AF58" s="1">
        <v>5</v>
      </c>
      <c r="AG58" s="1">
        <v>5</v>
      </c>
      <c r="AH58" s="1">
        <v>5</v>
      </c>
      <c r="AI58" s="1">
        <v>5</v>
      </c>
      <c r="AJ58" s="1">
        <v>5</v>
      </c>
      <c r="AK58" s="1">
        <v>5</v>
      </c>
      <c r="AL58" s="1">
        <v>5</v>
      </c>
      <c r="AM58" s="1">
        <v>5</v>
      </c>
      <c r="AN58" s="1">
        <v>5</v>
      </c>
      <c r="AO58" s="122">
        <v>5</v>
      </c>
      <c r="AP58" s="1">
        <v>5</v>
      </c>
      <c r="AQ58" s="1">
        <v>5</v>
      </c>
      <c r="AR58" s="1">
        <v>5</v>
      </c>
      <c r="AS58" s="1">
        <v>5</v>
      </c>
      <c r="AT58" s="1">
        <v>5</v>
      </c>
      <c r="AU58" s="1">
        <v>5</v>
      </c>
      <c r="AV58" s="1">
        <v>5</v>
      </c>
      <c r="AW58" s="1">
        <v>5</v>
      </c>
      <c r="AX58" s="1">
        <v>5</v>
      </c>
      <c r="AY58" s="1">
        <v>5</v>
      </c>
      <c r="AZ58" s="134">
        <v>5</v>
      </c>
      <c r="BA58" s="122">
        <v>5</v>
      </c>
      <c r="BB58" s="1">
        <v>5</v>
      </c>
      <c r="BC58" s="1">
        <v>5</v>
      </c>
      <c r="BD58" s="1">
        <v>5</v>
      </c>
      <c r="BE58" s="1">
        <v>5</v>
      </c>
      <c r="BF58" s="1">
        <v>5</v>
      </c>
      <c r="BG58" s="1">
        <v>5</v>
      </c>
      <c r="BH58" s="1">
        <v>5</v>
      </c>
      <c r="BI58" s="1">
        <v>5</v>
      </c>
      <c r="BJ58" s="1">
        <v>5</v>
      </c>
      <c r="BK58" s="1">
        <v>5</v>
      </c>
      <c r="BL58" s="1">
        <v>5</v>
      </c>
      <c r="BM58" s="122">
        <v>5</v>
      </c>
      <c r="BN58" s="1">
        <v>5</v>
      </c>
      <c r="BO58" s="1">
        <v>5</v>
      </c>
      <c r="BP58" s="1">
        <v>5</v>
      </c>
      <c r="BQ58" s="1">
        <v>5</v>
      </c>
      <c r="BR58" s="1">
        <v>5</v>
      </c>
      <c r="BS58" s="1">
        <v>5</v>
      </c>
      <c r="BT58" s="1">
        <v>5</v>
      </c>
      <c r="BU58" s="1">
        <v>5</v>
      </c>
      <c r="BV58" s="1">
        <v>5</v>
      </c>
      <c r="BW58" s="1">
        <v>5</v>
      </c>
      <c r="BX58" s="134">
        <v>5</v>
      </c>
    </row>
    <row r="59" spans="1:76" ht="13.8">
      <c r="A59" s="1" t="s">
        <v>308</v>
      </c>
      <c r="B59" s="122" t="s">
        <v>358</v>
      </c>
      <c r="E59" s="1">
        <v>2</v>
      </c>
      <c r="F59" s="38">
        <v>0</v>
      </c>
      <c r="G59" s="1">
        <v>3</v>
      </c>
      <c r="H59" s="38">
        <v>0</v>
      </c>
      <c r="I59" s="1">
        <v>3</v>
      </c>
      <c r="J59" s="38">
        <v>0</v>
      </c>
      <c r="K59" s="1">
        <v>3</v>
      </c>
      <c r="L59" s="38">
        <v>0</v>
      </c>
      <c r="M59" s="1">
        <v>3</v>
      </c>
      <c r="N59" s="38"/>
      <c r="Q59" s="122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2</v>
      </c>
      <c r="AC59" s="122">
        <v>2</v>
      </c>
      <c r="AD59" s="1">
        <v>2</v>
      </c>
      <c r="AE59" s="1">
        <v>2</v>
      </c>
      <c r="AF59" s="1">
        <v>2</v>
      </c>
      <c r="AG59" s="1">
        <v>2</v>
      </c>
      <c r="AH59" s="1">
        <v>2</v>
      </c>
      <c r="AI59" s="1">
        <v>2</v>
      </c>
      <c r="AJ59" s="1">
        <v>2</v>
      </c>
      <c r="AK59" s="1">
        <v>2</v>
      </c>
      <c r="AL59" s="1">
        <v>2</v>
      </c>
      <c r="AM59" s="1">
        <v>2</v>
      </c>
      <c r="AN59" s="1">
        <v>3</v>
      </c>
      <c r="AO59" s="122">
        <v>3</v>
      </c>
      <c r="AP59" s="1">
        <v>3</v>
      </c>
      <c r="AQ59" s="1">
        <v>3</v>
      </c>
      <c r="AR59" s="1">
        <v>3</v>
      </c>
      <c r="AS59" s="1">
        <v>3</v>
      </c>
      <c r="AT59" s="1">
        <v>3</v>
      </c>
      <c r="AU59" s="1">
        <v>3</v>
      </c>
      <c r="AV59" s="1">
        <v>3</v>
      </c>
      <c r="AW59" s="1">
        <v>3</v>
      </c>
      <c r="AX59" s="1">
        <v>3</v>
      </c>
      <c r="AY59" s="1">
        <v>3</v>
      </c>
      <c r="AZ59" s="134">
        <v>3</v>
      </c>
      <c r="BA59" s="122">
        <v>3</v>
      </c>
      <c r="BB59" s="1">
        <v>3</v>
      </c>
      <c r="BC59" s="1">
        <v>3</v>
      </c>
      <c r="BD59" s="1">
        <v>3</v>
      </c>
      <c r="BE59" s="1">
        <v>3</v>
      </c>
      <c r="BF59" s="1">
        <v>3</v>
      </c>
      <c r="BG59" s="1">
        <v>3</v>
      </c>
      <c r="BH59" s="1">
        <v>3</v>
      </c>
      <c r="BI59" s="1">
        <v>3</v>
      </c>
      <c r="BJ59" s="1">
        <v>3</v>
      </c>
      <c r="BK59" s="1">
        <v>3</v>
      </c>
      <c r="BL59" s="1">
        <v>3</v>
      </c>
      <c r="BM59" s="122">
        <v>3</v>
      </c>
      <c r="BN59" s="1">
        <v>3</v>
      </c>
      <c r="BO59" s="1">
        <v>3</v>
      </c>
      <c r="BP59" s="1">
        <v>3</v>
      </c>
      <c r="BQ59" s="1">
        <v>3</v>
      </c>
      <c r="BR59" s="1">
        <v>3</v>
      </c>
      <c r="BS59" s="1">
        <v>3</v>
      </c>
      <c r="BT59" s="1">
        <v>3</v>
      </c>
      <c r="BU59" s="1">
        <v>3</v>
      </c>
      <c r="BV59" s="1">
        <v>3</v>
      </c>
      <c r="BW59" s="1">
        <v>3</v>
      </c>
      <c r="BX59" s="134">
        <v>3</v>
      </c>
    </row>
    <row r="60" spans="1:76" ht="13.8">
      <c r="A60" s="1" t="s">
        <v>309</v>
      </c>
      <c r="B60" s="139" t="s">
        <v>359</v>
      </c>
      <c r="C60" s="11"/>
      <c r="D60" s="11"/>
      <c r="E60" s="11">
        <v>4</v>
      </c>
      <c r="F60" s="49">
        <v>0</v>
      </c>
      <c r="G60" s="11">
        <v>6</v>
      </c>
      <c r="H60" s="49">
        <v>0</v>
      </c>
      <c r="I60" s="11">
        <v>6</v>
      </c>
      <c r="J60" s="49">
        <v>0</v>
      </c>
      <c r="K60" s="11">
        <v>6</v>
      </c>
      <c r="L60" s="49">
        <v>0</v>
      </c>
      <c r="M60" s="11">
        <v>6</v>
      </c>
      <c r="N60" s="49"/>
      <c r="O60" s="11"/>
      <c r="P60" s="11"/>
      <c r="Q60" s="139">
        <v>4</v>
      </c>
      <c r="R60" s="11">
        <v>4</v>
      </c>
      <c r="S60" s="11">
        <v>4</v>
      </c>
      <c r="T60" s="11">
        <v>4</v>
      </c>
      <c r="U60" s="11">
        <v>4</v>
      </c>
      <c r="V60" s="11">
        <v>4</v>
      </c>
      <c r="W60" s="11">
        <v>4</v>
      </c>
      <c r="X60" s="11">
        <v>4</v>
      </c>
      <c r="Y60" s="11">
        <v>4</v>
      </c>
      <c r="Z60" s="11">
        <v>4</v>
      </c>
      <c r="AA60" s="11">
        <v>4</v>
      </c>
      <c r="AB60" s="11">
        <v>4</v>
      </c>
      <c r="AC60" s="139">
        <v>4</v>
      </c>
      <c r="AD60" s="11">
        <v>4</v>
      </c>
      <c r="AE60" s="11">
        <v>4</v>
      </c>
      <c r="AF60" s="11">
        <v>4</v>
      </c>
      <c r="AG60" s="11">
        <v>4</v>
      </c>
      <c r="AH60" s="11">
        <v>5</v>
      </c>
      <c r="AI60" s="11">
        <v>6</v>
      </c>
      <c r="AJ60" s="11">
        <v>6</v>
      </c>
      <c r="AK60" s="11">
        <v>6</v>
      </c>
      <c r="AL60" s="11">
        <v>6</v>
      </c>
      <c r="AM60" s="11">
        <v>6</v>
      </c>
      <c r="AN60" s="11">
        <v>6</v>
      </c>
      <c r="AO60" s="139">
        <v>6</v>
      </c>
      <c r="AP60" s="11">
        <v>6</v>
      </c>
      <c r="AQ60" s="11">
        <v>6</v>
      </c>
      <c r="AR60" s="11">
        <v>6</v>
      </c>
      <c r="AS60" s="11">
        <v>6</v>
      </c>
      <c r="AT60" s="11">
        <v>6</v>
      </c>
      <c r="AU60" s="11">
        <v>6</v>
      </c>
      <c r="AV60" s="11">
        <v>6</v>
      </c>
      <c r="AW60" s="11">
        <v>6</v>
      </c>
      <c r="AX60" s="11">
        <v>6</v>
      </c>
      <c r="AY60" s="11">
        <v>6</v>
      </c>
      <c r="AZ60" s="92">
        <v>6</v>
      </c>
      <c r="BA60" s="139">
        <v>6</v>
      </c>
      <c r="BB60" s="11">
        <v>6</v>
      </c>
      <c r="BC60" s="11">
        <v>6</v>
      </c>
      <c r="BD60" s="11">
        <v>6</v>
      </c>
      <c r="BE60" s="11">
        <v>6</v>
      </c>
      <c r="BF60" s="11">
        <v>6</v>
      </c>
      <c r="BG60" s="11">
        <v>6</v>
      </c>
      <c r="BH60" s="11">
        <v>6</v>
      </c>
      <c r="BI60" s="11">
        <v>6</v>
      </c>
      <c r="BJ60" s="11">
        <v>6</v>
      </c>
      <c r="BK60" s="11">
        <v>6</v>
      </c>
      <c r="BL60" s="11">
        <v>6</v>
      </c>
      <c r="BM60" s="139">
        <v>6</v>
      </c>
      <c r="BN60" s="11">
        <v>6</v>
      </c>
      <c r="BO60" s="11">
        <v>6</v>
      </c>
      <c r="BP60" s="11">
        <v>6</v>
      </c>
      <c r="BQ60" s="11">
        <v>6</v>
      </c>
      <c r="BR60" s="11">
        <v>6</v>
      </c>
      <c r="BS60" s="11">
        <v>6</v>
      </c>
      <c r="BT60" s="11">
        <v>6</v>
      </c>
      <c r="BU60" s="11">
        <v>6</v>
      </c>
      <c r="BV60" s="11">
        <v>6</v>
      </c>
      <c r="BW60" s="11">
        <v>6</v>
      </c>
      <c r="BX60" s="92">
        <v>6</v>
      </c>
    </row>
    <row r="61" spans="1:76" ht="13.8">
      <c r="A61" s="17"/>
      <c r="B61" s="67"/>
      <c r="F61" s="38"/>
      <c r="H61" s="38"/>
      <c r="J61" s="38"/>
      <c r="L61" s="38"/>
      <c r="N61" s="38"/>
      <c r="O61" s="2"/>
      <c r="Q61" s="122"/>
      <c r="AC61" s="122"/>
      <c r="AO61" s="122"/>
      <c r="AZ61" s="134"/>
      <c r="BA61" s="122"/>
      <c r="BM61" s="122"/>
      <c r="BX61" s="134"/>
    </row>
    <row r="62" spans="1:76" ht="13.8">
      <c r="A62" s="17"/>
      <c r="B62" s="93" t="s">
        <v>360</v>
      </c>
      <c r="F62" s="38"/>
      <c r="H62" s="38"/>
      <c r="J62" s="38"/>
      <c r="L62" s="38"/>
      <c r="N62" s="38"/>
      <c r="O62" s="2" t="s">
        <v>361</v>
      </c>
      <c r="Q62" s="122"/>
      <c r="AC62" s="122"/>
      <c r="AO62" s="122"/>
      <c r="AZ62" s="134"/>
      <c r="BA62" s="122"/>
      <c r="BM62" s="122"/>
      <c r="BX62" s="134"/>
    </row>
    <row r="63" spans="1:76" ht="13.8">
      <c r="A63" s="14" t="s">
        <v>311</v>
      </c>
      <c r="B63" s="94" t="s">
        <v>0</v>
      </c>
      <c r="C63" s="89"/>
      <c r="D63" s="89"/>
      <c r="E63" s="95">
        <v>50000</v>
      </c>
      <c r="F63" s="96">
        <v>0</v>
      </c>
      <c r="G63" s="95">
        <v>183740.49999999994</v>
      </c>
      <c r="H63" s="96">
        <v>0</v>
      </c>
      <c r="I63" s="95">
        <v>772666.15356679121</v>
      </c>
      <c r="J63" s="96">
        <v>0</v>
      </c>
      <c r="K63" s="95">
        <v>2030513.7947216528</v>
      </c>
      <c r="L63" s="96">
        <v>0</v>
      </c>
      <c r="M63" s="95">
        <v>4022208.6340237707</v>
      </c>
      <c r="N63" s="97">
        <v>0</v>
      </c>
      <c r="O63" s="89"/>
      <c r="P63" s="95"/>
      <c r="Q63" s="142">
        <v>50000</v>
      </c>
      <c r="R63" s="95">
        <v>249807.45</v>
      </c>
      <c r="S63" s="95">
        <v>212730.90000000002</v>
      </c>
      <c r="T63" s="95">
        <v>182416.35000000003</v>
      </c>
      <c r="U63" s="95">
        <v>157099.80000000002</v>
      </c>
      <c r="V63" s="95">
        <v>139280.25</v>
      </c>
      <c r="W63" s="95">
        <v>127046.7</v>
      </c>
      <c r="X63" s="95">
        <v>122604.15</v>
      </c>
      <c r="Y63" s="95">
        <v>124041.59999999999</v>
      </c>
      <c r="Z63" s="95">
        <v>132514.04999999999</v>
      </c>
      <c r="AA63" s="95">
        <v>140125.49999999997</v>
      </c>
      <c r="AB63" s="95">
        <v>163906.94999999995</v>
      </c>
      <c r="AC63" s="142">
        <v>183740.49999999994</v>
      </c>
      <c r="AD63" s="95">
        <v>214625.54999999993</v>
      </c>
      <c r="AE63" s="95">
        <v>253338.34999999992</v>
      </c>
      <c r="AF63" s="95">
        <v>299870.79156711674</v>
      </c>
      <c r="AG63" s="95">
        <v>337582.71311636351</v>
      </c>
      <c r="AH63" s="95">
        <v>381439.39064229786</v>
      </c>
      <c r="AI63" s="95">
        <v>427043.85288577568</v>
      </c>
      <c r="AJ63" s="95">
        <v>474710.20990257704</v>
      </c>
      <c r="AK63" s="95">
        <v>525863.37801633787</v>
      </c>
      <c r="AL63" s="95">
        <v>582126.98586098058</v>
      </c>
      <c r="AM63" s="95">
        <v>638116.55194227572</v>
      </c>
      <c r="AN63" s="95">
        <v>705237.95223014872</v>
      </c>
      <c r="AO63" s="142">
        <v>772666.15356679121</v>
      </c>
      <c r="AP63" s="95">
        <v>847987.08685012918</v>
      </c>
      <c r="AQ63" s="95">
        <v>928741.79209777061</v>
      </c>
      <c r="AR63" s="95">
        <v>1016035.1595075246</v>
      </c>
      <c r="AS63" s="95">
        <v>1108256.9345308347</v>
      </c>
      <c r="AT63" s="95">
        <v>1206638.3752815062</v>
      </c>
      <c r="AU63" s="95">
        <v>1309664.0024027494</v>
      </c>
      <c r="AV63" s="95">
        <v>1418636.1546776646</v>
      </c>
      <c r="AW63" s="95">
        <v>1532092.6625470286</v>
      </c>
      <c r="AX63" s="95">
        <v>1650664.7864572799</v>
      </c>
      <c r="AY63" s="95">
        <v>1768966.8488308848</v>
      </c>
      <c r="AZ63" s="98">
        <v>1898403.8258532295</v>
      </c>
      <c r="BA63" s="142">
        <v>2030513.7947216528</v>
      </c>
      <c r="BB63" s="95">
        <v>2170016.1951408386</v>
      </c>
      <c r="BC63" s="95">
        <v>2313834.2038527392</v>
      </c>
      <c r="BD63" s="95">
        <v>2463352.3924421617</v>
      </c>
      <c r="BE63" s="95">
        <v>2617170.2634988781</v>
      </c>
      <c r="BF63" s="95">
        <v>2776676.3891969086</v>
      </c>
      <c r="BG63" s="95">
        <v>2940473.2720364658</v>
      </c>
      <c r="BH63" s="95">
        <v>3109951.7336076954</v>
      </c>
      <c r="BI63" s="95">
        <v>3283715.9629705525</v>
      </c>
      <c r="BJ63" s="95">
        <v>3462446.9861465902</v>
      </c>
      <c r="BK63" s="95">
        <v>3640796.4464444886</v>
      </c>
      <c r="BL63" s="95">
        <v>3830197.3075107029</v>
      </c>
      <c r="BM63" s="142">
        <v>4022208.6340237707</v>
      </c>
      <c r="BN63" s="95">
        <v>4221565.6032711901</v>
      </c>
      <c r="BO63" s="95">
        <v>4425203.1922380496</v>
      </c>
      <c r="BP63" s="95">
        <v>4634514.8198293149</v>
      </c>
      <c r="BQ63" s="95">
        <v>4848106.6213421868</v>
      </c>
      <c r="BR63" s="95">
        <v>5067372.1407758631</v>
      </c>
      <c r="BS63" s="95">
        <v>5290917.6068691975</v>
      </c>
      <c r="BT63" s="95">
        <v>5520136.6333341338</v>
      </c>
      <c r="BU63" s="95">
        <v>5753635.5008358294</v>
      </c>
      <c r="BV63" s="95">
        <v>5992096.8016826501</v>
      </c>
      <c r="BW63" s="95">
        <v>6230173.3515484389</v>
      </c>
      <c r="BX63" s="98">
        <v>6479298.9910688512</v>
      </c>
    </row>
    <row r="64" spans="1:76" ht="13.8">
      <c r="A64" s="17" t="s">
        <v>362</v>
      </c>
      <c r="B64" s="143" t="s">
        <v>363</v>
      </c>
      <c r="E64" s="10">
        <v>-109259.50000000009</v>
      </c>
      <c r="F64" s="99">
        <v>0</v>
      </c>
      <c r="G64" s="10">
        <v>585925.65356679156</v>
      </c>
      <c r="H64" s="99">
        <v>0</v>
      </c>
      <c r="I64" s="10">
        <v>1257847.641154862</v>
      </c>
      <c r="J64" s="99">
        <v>0</v>
      </c>
      <c r="K64" s="10">
        <v>1991694.8393021184</v>
      </c>
      <c r="L64" s="99">
        <v>0</v>
      </c>
      <c r="M64" s="10">
        <v>2708824.8064193493</v>
      </c>
      <c r="N64" s="38"/>
      <c r="P64" s="10"/>
      <c r="Q64" s="111">
        <v>-41192.550000000003</v>
      </c>
      <c r="R64" s="10">
        <v>-37076.550000000003</v>
      </c>
      <c r="S64" s="10">
        <v>-30314.550000000003</v>
      </c>
      <c r="T64" s="10">
        <v>-25316.550000000007</v>
      </c>
      <c r="U64" s="10">
        <v>-17819.550000000003</v>
      </c>
      <c r="V64" s="10">
        <v>-12233.550000000007</v>
      </c>
      <c r="W64" s="10">
        <v>-4442.5500000000038</v>
      </c>
      <c r="X64" s="10">
        <v>1437.4499999999966</v>
      </c>
      <c r="Y64" s="10">
        <v>8472.4499999999953</v>
      </c>
      <c r="Z64" s="10">
        <v>7611.4499999999944</v>
      </c>
      <c r="AA64" s="10">
        <v>23781.449999999997</v>
      </c>
      <c r="AB64" s="10">
        <v>17833.550000000003</v>
      </c>
      <c r="AC64" s="111">
        <v>30885.05</v>
      </c>
      <c r="AD64" s="10">
        <v>38712.800000000003</v>
      </c>
      <c r="AE64" s="10">
        <v>46532.441567116832</v>
      </c>
      <c r="AF64" s="10">
        <v>37711.921549246756</v>
      </c>
      <c r="AG64" s="10">
        <v>43856.677525934349</v>
      </c>
      <c r="AH64" s="10">
        <v>44604.462243477836</v>
      </c>
      <c r="AI64" s="10">
        <v>46666.357016801376</v>
      </c>
      <c r="AJ64" s="10">
        <v>51153.168113760876</v>
      </c>
      <c r="AK64" s="10">
        <v>56263.607844642742</v>
      </c>
      <c r="AL64" s="10">
        <v>55989.56608129519</v>
      </c>
      <c r="AM64" s="10">
        <v>67121.400287873039</v>
      </c>
      <c r="AN64" s="10">
        <v>66428.201336642509</v>
      </c>
      <c r="AO64" s="111">
        <v>75320.933283338003</v>
      </c>
      <c r="AP64" s="10">
        <v>80754.705247641396</v>
      </c>
      <c r="AQ64" s="10">
        <v>87293.367409753992</v>
      </c>
      <c r="AR64" s="10">
        <v>92221.775023310038</v>
      </c>
      <c r="AS64" s="10">
        <v>98381.440750671652</v>
      </c>
      <c r="AT64" s="10">
        <v>103025.62712124317</v>
      </c>
      <c r="AU64" s="10">
        <v>108972.15227491516</v>
      </c>
      <c r="AV64" s="10">
        <v>113456.5078693641</v>
      </c>
      <c r="AW64" s="10">
        <v>118572.12391025138</v>
      </c>
      <c r="AX64" s="10">
        <v>118302.06237360496</v>
      </c>
      <c r="AY64" s="10">
        <v>129436.97702234467</v>
      </c>
      <c r="AZ64" s="112">
        <v>132109.96886842337</v>
      </c>
      <c r="BA64" s="111">
        <v>139502.4004191861</v>
      </c>
      <c r="BB64" s="10">
        <v>143818.00871190068</v>
      </c>
      <c r="BC64" s="10">
        <v>149518.18858942244</v>
      </c>
      <c r="BD64" s="10">
        <v>153817.87105671663</v>
      </c>
      <c r="BE64" s="10">
        <v>159506.12569803026</v>
      </c>
      <c r="BF64" s="10">
        <v>163796.88283955748</v>
      </c>
      <c r="BG64" s="10">
        <v>169478.46157122962</v>
      </c>
      <c r="BH64" s="10">
        <v>173764.22936285709</v>
      </c>
      <c r="BI64" s="10">
        <v>178731.02317603774</v>
      </c>
      <c r="BJ64" s="10">
        <v>178349.46029789839</v>
      </c>
      <c r="BK64" s="10">
        <v>189400.86106621422</v>
      </c>
      <c r="BL64" s="10">
        <v>192011.32651306791</v>
      </c>
      <c r="BM64" s="111">
        <v>199356.96924741921</v>
      </c>
      <c r="BN64" s="10">
        <v>203637.58896685991</v>
      </c>
      <c r="BO64" s="10">
        <v>209311.62759126557</v>
      </c>
      <c r="BP64" s="10">
        <v>213591.80151287196</v>
      </c>
      <c r="BQ64" s="10">
        <v>219265.51943367615</v>
      </c>
      <c r="BR64" s="10">
        <v>223545.46609333425</v>
      </c>
      <c r="BS64" s="10">
        <v>229219.02646493679</v>
      </c>
      <c r="BT64" s="10">
        <v>233498.86750169605</v>
      </c>
      <c r="BU64" s="10">
        <v>238461.30084682113</v>
      </c>
      <c r="BV64" s="10">
        <v>238076.54986578869</v>
      </c>
      <c r="BW64" s="10">
        <v>249125.63952041231</v>
      </c>
      <c r="BX64" s="112">
        <v>251734.44937426693</v>
      </c>
    </row>
    <row r="65" spans="1:76" ht="13.8">
      <c r="A65" s="17" t="s">
        <v>364</v>
      </c>
      <c r="B65" s="143" t="s">
        <v>365</v>
      </c>
      <c r="E65" s="10">
        <v>-11000</v>
      </c>
      <c r="F65" s="99">
        <v>0</v>
      </c>
      <c r="G65" s="10">
        <v>-3000</v>
      </c>
      <c r="H65" s="99">
        <v>0</v>
      </c>
      <c r="I65" s="10">
        <v>0</v>
      </c>
      <c r="J65" s="99">
        <v>0</v>
      </c>
      <c r="K65" s="10">
        <v>0</v>
      </c>
      <c r="L65" s="99">
        <v>0</v>
      </c>
      <c r="M65" s="10">
        <v>0</v>
      </c>
      <c r="N65" s="38"/>
      <c r="P65" s="10"/>
      <c r="Q65" s="111">
        <v>-9000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-2000</v>
      </c>
      <c r="AC65" s="111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-1000</v>
      </c>
      <c r="AI65" s="10">
        <v>-1000</v>
      </c>
      <c r="AJ65" s="10">
        <v>0</v>
      </c>
      <c r="AK65" s="10">
        <v>0</v>
      </c>
      <c r="AL65" s="10">
        <v>0</v>
      </c>
      <c r="AM65" s="10">
        <v>0</v>
      </c>
      <c r="AN65" s="10">
        <v>-1000</v>
      </c>
      <c r="AO65" s="111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12">
        <v>0</v>
      </c>
      <c r="BA65" s="111">
        <v>0</v>
      </c>
      <c r="BB65" s="10">
        <v>0</v>
      </c>
      <c r="BC65" s="10">
        <v>0</v>
      </c>
      <c r="BD65" s="10">
        <v>0</v>
      </c>
      <c r="BE65" s="10">
        <v>0</v>
      </c>
      <c r="BF65" s="10">
        <v>0</v>
      </c>
      <c r="BG65" s="10">
        <v>0</v>
      </c>
      <c r="BH65" s="10">
        <v>0</v>
      </c>
      <c r="BI65" s="10">
        <v>0</v>
      </c>
      <c r="BJ65" s="10">
        <v>0</v>
      </c>
      <c r="BK65" s="10">
        <v>0</v>
      </c>
      <c r="BL65" s="10">
        <v>0</v>
      </c>
      <c r="BM65" s="111">
        <v>0</v>
      </c>
      <c r="BN65" s="10">
        <v>0</v>
      </c>
      <c r="BO65" s="10">
        <v>0</v>
      </c>
      <c r="BP65" s="10">
        <v>0</v>
      </c>
      <c r="BQ65" s="10">
        <v>0</v>
      </c>
      <c r="BR65" s="10">
        <v>0</v>
      </c>
      <c r="BS65" s="10">
        <v>0</v>
      </c>
      <c r="BT65" s="10">
        <v>0</v>
      </c>
      <c r="BU65" s="10">
        <v>0</v>
      </c>
      <c r="BV65" s="10">
        <v>0</v>
      </c>
      <c r="BW65" s="10">
        <v>0</v>
      </c>
      <c r="BX65" s="112">
        <v>0</v>
      </c>
    </row>
    <row r="66" spans="1:76" ht="13.8">
      <c r="A66" s="17" t="s">
        <v>366</v>
      </c>
      <c r="B66" s="143" t="s">
        <v>367</v>
      </c>
      <c r="E66" s="10">
        <v>250000</v>
      </c>
      <c r="F66" s="99">
        <v>0</v>
      </c>
      <c r="G66" s="10">
        <v>0</v>
      </c>
      <c r="H66" s="99">
        <v>0</v>
      </c>
      <c r="I66" s="10">
        <v>0</v>
      </c>
      <c r="J66" s="99">
        <v>0</v>
      </c>
      <c r="K66" s="10">
        <v>0</v>
      </c>
      <c r="L66" s="99">
        <v>0</v>
      </c>
      <c r="M66" s="10">
        <v>0</v>
      </c>
      <c r="N66" s="38"/>
      <c r="P66" s="10"/>
      <c r="Q66" s="111">
        <v>250000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11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11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12">
        <v>0</v>
      </c>
      <c r="BA66" s="111">
        <v>0</v>
      </c>
      <c r="BB66" s="10">
        <v>0</v>
      </c>
      <c r="BC66" s="10">
        <v>0</v>
      </c>
      <c r="BD66" s="10">
        <v>0</v>
      </c>
      <c r="BE66" s="10">
        <v>0</v>
      </c>
      <c r="BF66" s="10">
        <v>0</v>
      </c>
      <c r="BG66" s="10">
        <v>0</v>
      </c>
      <c r="BH66" s="10">
        <v>0</v>
      </c>
      <c r="BI66" s="10">
        <v>0</v>
      </c>
      <c r="BJ66" s="10">
        <v>0</v>
      </c>
      <c r="BK66" s="10">
        <v>0</v>
      </c>
      <c r="BL66" s="10">
        <v>0</v>
      </c>
      <c r="BM66" s="111">
        <v>0</v>
      </c>
      <c r="BN66" s="10">
        <v>0</v>
      </c>
      <c r="BO66" s="10">
        <v>0</v>
      </c>
      <c r="BP66" s="10">
        <v>0</v>
      </c>
      <c r="BQ66" s="10">
        <v>0</v>
      </c>
      <c r="BR66" s="10">
        <v>0</v>
      </c>
      <c r="BS66" s="10">
        <v>0</v>
      </c>
      <c r="BT66" s="10">
        <v>0</v>
      </c>
      <c r="BU66" s="10">
        <v>0</v>
      </c>
      <c r="BV66" s="10">
        <v>0</v>
      </c>
      <c r="BW66" s="10">
        <v>0</v>
      </c>
      <c r="BX66" s="112">
        <v>0</v>
      </c>
    </row>
    <row r="67" spans="1:76" ht="13.8">
      <c r="A67" s="14" t="s">
        <v>368</v>
      </c>
      <c r="B67" s="144" t="s">
        <v>8</v>
      </c>
      <c r="C67" s="2"/>
      <c r="D67" s="2"/>
      <c r="E67" s="46">
        <v>183740.49999999994</v>
      </c>
      <c r="F67" s="100">
        <v>0</v>
      </c>
      <c r="G67" s="46">
        <v>772666.15356679121</v>
      </c>
      <c r="H67" s="100">
        <v>0</v>
      </c>
      <c r="I67" s="46">
        <v>2030513.7947216528</v>
      </c>
      <c r="J67" s="100">
        <v>0</v>
      </c>
      <c r="K67" s="46">
        <v>4022208.6340237707</v>
      </c>
      <c r="L67" s="100">
        <v>0</v>
      </c>
      <c r="M67" s="46">
        <v>6731033.4404431181</v>
      </c>
      <c r="N67" s="47"/>
      <c r="O67" s="2"/>
      <c r="P67" s="46"/>
      <c r="Q67" s="130">
        <v>249807.45</v>
      </c>
      <c r="R67" s="46">
        <v>212730.90000000002</v>
      </c>
      <c r="S67" s="46">
        <v>182416.35000000003</v>
      </c>
      <c r="T67" s="46">
        <v>157099.80000000002</v>
      </c>
      <c r="U67" s="46">
        <v>139280.25</v>
      </c>
      <c r="V67" s="46">
        <v>127046.7</v>
      </c>
      <c r="W67" s="46">
        <v>122604.15</v>
      </c>
      <c r="X67" s="46">
        <v>124041.59999999999</v>
      </c>
      <c r="Y67" s="46">
        <v>132514.04999999999</v>
      </c>
      <c r="Z67" s="46">
        <v>140125.49999999997</v>
      </c>
      <c r="AA67" s="46">
        <v>163906.94999999995</v>
      </c>
      <c r="AB67" s="46">
        <v>183740.49999999994</v>
      </c>
      <c r="AC67" s="130">
        <v>214625.54999999993</v>
      </c>
      <c r="AD67" s="46">
        <v>253338.34999999992</v>
      </c>
      <c r="AE67" s="46">
        <v>299870.79156711674</v>
      </c>
      <c r="AF67" s="46">
        <v>337582.71311636351</v>
      </c>
      <c r="AG67" s="46">
        <v>381439.39064229786</v>
      </c>
      <c r="AH67" s="46">
        <v>427043.85288577568</v>
      </c>
      <c r="AI67" s="46">
        <v>474710.20990257704</v>
      </c>
      <c r="AJ67" s="46">
        <v>525863.37801633787</v>
      </c>
      <c r="AK67" s="46">
        <v>582126.98586098058</v>
      </c>
      <c r="AL67" s="46">
        <v>638116.55194227572</v>
      </c>
      <c r="AM67" s="46">
        <v>705237.95223014872</v>
      </c>
      <c r="AN67" s="46">
        <v>772666.15356679121</v>
      </c>
      <c r="AO67" s="130">
        <v>847987.08685012918</v>
      </c>
      <c r="AP67" s="46">
        <v>928741.79209777061</v>
      </c>
      <c r="AQ67" s="46">
        <v>1016035.1595075246</v>
      </c>
      <c r="AR67" s="46">
        <v>1108256.9345308347</v>
      </c>
      <c r="AS67" s="46">
        <v>1206638.3752815062</v>
      </c>
      <c r="AT67" s="46">
        <v>1309664.0024027494</v>
      </c>
      <c r="AU67" s="46">
        <v>1418636.1546776646</v>
      </c>
      <c r="AV67" s="46">
        <v>1532092.6625470286</v>
      </c>
      <c r="AW67" s="46">
        <v>1650664.7864572799</v>
      </c>
      <c r="AX67" s="46">
        <v>1768966.8488308848</v>
      </c>
      <c r="AY67" s="46">
        <v>1898403.8258532295</v>
      </c>
      <c r="AZ67" s="131">
        <v>2030513.7947216528</v>
      </c>
      <c r="BA67" s="130">
        <v>2170016.1951408386</v>
      </c>
      <c r="BB67" s="46">
        <v>2313834.2038527392</v>
      </c>
      <c r="BC67" s="46">
        <v>2463352.3924421617</v>
      </c>
      <c r="BD67" s="46">
        <v>2617170.2634988781</v>
      </c>
      <c r="BE67" s="46">
        <v>2776676.3891969086</v>
      </c>
      <c r="BF67" s="46">
        <v>2940473.2720364658</v>
      </c>
      <c r="BG67" s="46">
        <v>3109951.7336076954</v>
      </c>
      <c r="BH67" s="46">
        <v>3283715.9629705525</v>
      </c>
      <c r="BI67" s="46">
        <v>3462446.9861465902</v>
      </c>
      <c r="BJ67" s="46">
        <v>3640796.4464444886</v>
      </c>
      <c r="BK67" s="46">
        <v>3830197.3075107029</v>
      </c>
      <c r="BL67" s="46">
        <v>4022208.6340237707</v>
      </c>
      <c r="BM67" s="130">
        <v>4221565.6032711901</v>
      </c>
      <c r="BN67" s="46">
        <v>4425203.1922380496</v>
      </c>
      <c r="BO67" s="46">
        <v>4634514.8198293149</v>
      </c>
      <c r="BP67" s="46">
        <v>4848106.6213421868</v>
      </c>
      <c r="BQ67" s="46">
        <v>5067372.1407758631</v>
      </c>
      <c r="BR67" s="46">
        <v>5290917.6068691975</v>
      </c>
      <c r="BS67" s="46">
        <v>5520136.6333341338</v>
      </c>
      <c r="BT67" s="46">
        <v>5753635.5008358294</v>
      </c>
      <c r="BU67" s="46">
        <v>5992096.8016826501</v>
      </c>
      <c r="BV67" s="46">
        <v>6230173.3515484389</v>
      </c>
      <c r="BW67" s="46">
        <v>6479298.9910688512</v>
      </c>
      <c r="BX67" s="131">
        <v>6731033.4404431181</v>
      </c>
    </row>
    <row r="68" spans="1:76" ht="13.8">
      <c r="A68" s="17" t="s">
        <v>369</v>
      </c>
      <c r="B68" s="101" t="s">
        <v>370</v>
      </c>
      <c r="C68" s="11"/>
      <c r="D68" s="11"/>
      <c r="E68" s="12">
        <v>133740.49999999994</v>
      </c>
      <c r="F68" s="102">
        <v>0</v>
      </c>
      <c r="G68" s="12">
        <v>588925.65356679121</v>
      </c>
      <c r="H68" s="102">
        <v>0</v>
      </c>
      <c r="I68" s="12">
        <v>1257847.6411548615</v>
      </c>
      <c r="J68" s="102">
        <v>0</v>
      </c>
      <c r="K68" s="12">
        <v>1991694.8393021179</v>
      </c>
      <c r="L68" s="102">
        <v>0</v>
      </c>
      <c r="M68" s="12">
        <v>2708824.8064193474</v>
      </c>
      <c r="N68" s="49"/>
      <c r="O68" s="11"/>
      <c r="P68" s="12"/>
      <c r="Q68" s="120">
        <v>199807.45</v>
      </c>
      <c r="R68" s="12">
        <v>-37076.549999999988</v>
      </c>
      <c r="S68" s="12">
        <v>-30314.549999999988</v>
      </c>
      <c r="T68" s="12">
        <v>-25316.550000000017</v>
      </c>
      <c r="U68" s="12">
        <v>-17819.550000000017</v>
      </c>
      <c r="V68" s="12">
        <v>-12233.550000000003</v>
      </c>
      <c r="W68" s="12">
        <v>-4442.5500000000029</v>
      </c>
      <c r="X68" s="12">
        <v>1437.4499999999971</v>
      </c>
      <c r="Y68" s="12">
        <v>8472.4499999999971</v>
      </c>
      <c r="Z68" s="12">
        <v>7611.4499999999825</v>
      </c>
      <c r="AA68" s="12">
        <v>23781.449999999983</v>
      </c>
      <c r="AB68" s="12">
        <v>19833.549999999988</v>
      </c>
      <c r="AC68" s="120">
        <v>30885.049999999988</v>
      </c>
      <c r="AD68" s="12">
        <v>38712.799999999988</v>
      </c>
      <c r="AE68" s="12">
        <v>46532.441567116824</v>
      </c>
      <c r="AF68" s="12">
        <v>37711.921549246763</v>
      </c>
      <c r="AG68" s="12">
        <v>43856.677525934356</v>
      </c>
      <c r="AH68" s="12">
        <v>45604.462243477814</v>
      </c>
      <c r="AI68" s="12">
        <v>47666.357016801368</v>
      </c>
      <c r="AJ68" s="12">
        <v>51153.168113760825</v>
      </c>
      <c r="AK68" s="12">
        <v>56263.607844642713</v>
      </c>
      <c r="AL68" s="12">
        <v>55989.566081295139</v>
      </c>
      <c r="AM68" s="12">
        <v>67121.400287872995</v>
      </c>
      <c r="AN68" s="12">
        <v>67428.201336642494</v>
      </c>
      <c r="AO68" s="120">
        <v>75320.933283337974</v>
      </c>
      <c r="AP68" s="12">
        <v>80754.705247641425</v>
      </c>
      <c r="AQ68" s="12">
        <v>87293.367409753962</v>
      </c>
      <c r="AR68" s="12">
        <v>92221.775023310096</v>
      </c>
      <c r="AS68" s="12">
        <v>98381.440750671551</v>
      </c>
      <c r="AT68" s="12">
        <v>103025.62712124316</v>
      </c>
      <c r="AU68" s="12">
        <v>108972.15227491525</v>
      </c>
      <c r="AV68" s="12">
        <v>113456.507869364</v>
      </c>
      <c r="AW68" s="12">
        <v>118572.12391025131</v>
      </c>
      <c r="AX68" s="12">
        <v>118302.06237360486</v>
      </c>
      <c r="AY68" s="12">
        <v>129436.97702234471</v>
      </c>
      <c r="AZ68" s="13">
        <v>132109.96886842325</v>
      </c>
      <c r="BA68" s="120">
        <v>139502.40041918587</v>
      </c>
      <c r="BB68" s="12">
        <v>143818.00871190056</v>
      </c>
      <c r="BC68" s="12">
        <v>149518.1885894225</v>
      </c>
      <c r="BD68" s="12">
        <v>153817.87105671642</v>
      </c>
      <c r="BE68" s="12">
        <v>159506.12569803046</v>
      </c>
      <c r="BF68" s="12">
        <v>163796.88283955725</v>
      </c>
      <c r="BG68" s="12">
        <v>169478.46157122962</v>
      </c>
      <c r="BH68" s="12">
        <v>173764.22936285706</v>
      </c>
      <c r="BI68" s="12">
        <v>178731.02317603771</v>
      </c>
      <c r="BJ68" s="12">
        <v>178349.46029789839</v>
      </c>
      <c r="BK68" s="12">
        <v>189400.86106621427</v>
      </c>
      <c r="BL68" s="12">
        <v>192011.32651306782</v>
      </c>
      <c r="BM68" s="120">
        <v>199356.96924741939</v>
      </c>
      <c r="BN68" s="12">
        <v>203637.5889668595</v>
      </c>
      <c r="BO68" s="12">
        <v>209311.62759126537</v>
      </c>
      <c r="BP68" s="12">
        <v>213591.80151287187</v>
      </c>
      <c r="BQ68" s="12">
        <v>219265.51943367627</v>
      </c>
      <c r="BR68" s="12">
        <v>223545.46609333437</v>
      </c>
      <c r="BS68" s="12">
        <v>229219.02646493632</v>
      </c>
      <c r="BT68" s="12">
        <v>233498.86750169564</v>
      </c>
      <c r="BU68" s="12">
        <v>238461.3008468207</v>
      </c>
      <c r="BV68" s="12">
        <v>238076.54986578878</v>
      </c>
      <c r="BW68" s="12">
        <v>249125.63952041231</v>
      </c>
      <c r="BX68" s="13">
        <v>251734.4493742669</v>
      </c>
    </row>
    <row r="69" spans="1:76" ht="13.8">
      <c r="A69" s="17"/>
      <c r="F69" s="38"/>
      <c r="H69" s="38"/>
      <c r="J69" s="38"/>
      <c r="L69" s="38"/>
      <c r="N69" s="38"/>
      <c r="Q69" s="122"/>
      <c r="AC69" s="122"/>
      <c r="AO69" s="122"/>
      <c r="AZ69" s="134"/>
      <c r="BA69" s="122"/>
      <c r="BM69" s="122"/>
      <c r="BX69" s="134"/>
    </row>
  </sheetData>
  <mergeCells count="9">
    <mergeCell ref="BM2:BX2"/>
    <mergeCell ref="E1:F1"/>
    <mergeCell ref="G1:H1"/>
    <mergeCell ref="I1:J1"/>
    <mergeCell ref="C2:C3"/>
    <mergeCell ref="Q2:AB2"/>
    <mergeCell ref="AC2:AN2"/>
    <mergeCell ref="AO2:AZ2"/>
    <mergeCell ref="BA2:BL2"/>
  </mergeCells>
  <conditionalFormatting sqref="D1:D29 A1:A39 E1:E48 P1:P53 B1:B56 C1:C69 F1:O69 Q1:BX69 D31 D34:D42 A41:A56 D45:D69 E50:E69 P55:P69 A61:B69">
    <cfRule type="cellIs" dxfId="1" priority="1" operator="equal">
      <formula>0</formula>
    </cfRule>
  </conditionalFormatting>
  <printOptions horizontalCentered="1" gridLines="1"/>
  <pageMargins left="0.7" right="0.7" top="0.75" bottom="0.75" header="0" footer="0"/>
  <pageSetup paperSize="9" pageOrder="overThenDown" orientation="landscape" cellComments="atEnd"/>
  <colBreaks count="6" manualBreakCount="6">
    <brk man="1"/>
    <brk id="64" man="1"/>
    <brk id="52" man="1"/>
    <brk id="40" man="1"/>
    <brk id="28" man="1"/>
    <brk id="76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274E13"/>
    <outlinePr summaryBelow="0" summaryRight="0"/>
  </sheetPr>
  <dimension ref="A1:AA1009"/>
  <sheetViews>
    <sheetView showGridLines="0" workbookViewId="0"/>
  </sheetViews>
  <sheetFormatPr baseColWidth="10" defaultColWidth="14.44140625" defaultRowHeight="15.75" customHeight="1"/>
  <cols>
    <col min="1" max="1" width="4.5546875" customWidth="1"/>
    <col min="2" max="3" width="25.77734375" customWidth="1"/>
    <col min="4" max="27" width="8.44140625" customWidth="1"/>
  </cols>
  <sheetData>
    <row r="1" spans="1:27">
      <c r="A1" s="1" t="s">
        <v>371</v>
      </c>
      <c r="B1" s="3" t="s">
        <v>372</v>
      </c>
      <c r="C1" s="3" t="s">
        <v>373</v>
      </c>
      <c r="D1" s="4">
        <v>44197</v>
      </c>
      <c r="E1" s="4">
        <v>44228</v>
      </c>
      <c r="F1" s="4">
        <v>44256</v>
      </c>
      <c r="G1" s="4">
        <v>44287</v>
      </c>
      <c r="H1" s="4">
        <v>44317</v>
      </c>
      <c r="I1" s="4">
        <v>44348</v>
      </c>
      <c r="J1" s="4">
        <v>44378</v>
      </c>
      <c r="K1" s="4">
        <v>44409</v>
      </c>
      <c r="L1" s="4">
        <v>44440</v>
      </c>
      <c r="M1" s="4">
        <v>44470</v>
      </c>
      <c r="N1" s="4">
        <v>44501</v>
      </c>
      <c r="O1" s="4">
        <v>44531</v>
      </c>
      <c r="P1" s="116">
        <v>44562</v>
      </c>
      <c r="Q1" s="4">
        <v>44593</v>
      </c>
      <c r="R1" s="4">
        <v>44621</v>
      </c>
      <c r="S1" s="4">
        <v>44652</v>
      </c>
      <c r="T1" s="4">
        <v>44682</v>
      </c>
      <c r="U1" s="4">
        <v>44713</v>
      </c>
      <c r="V1" s="4">
        <v>44743</v>
      </c>
      <c r="W1" s="4">
        <v>44774</v>
      </c>
      <c r="X1" s="4">
        <v>44805</v>
      </c>
      <c r="Y1" s="4">
        <v>44835</v>
      </c>
      <c r="Z1" s="4">
        <v>44866</v>
      </c>
      <c r="AA1" s="4">
        <v>44896</v>
      </c>
    </row>
    <row r="2" spans="1:27">
      <c r="A2" s="5"/>
      <c r="B2" s="103" t="s">
        <v>288</v>
      </c>
      <c r="C2" s="6" t="s">
        <v>374</v>
      </c>
      <c r="D2" s="7" t="s">
        <v>288</v>
      </c>
      <c r="E2" s="7" t="s">
        <v>288</v>
      </c>
      <c r="F2" s="7" t="s">
        <v>288</v>
      </c>
      <c r="G2" s="7" t="s">
        <v>288</v>
      </c>
      <c r="H2" s="7" t="s">
        <v>288</v>
      </c>
      <c r="I2" s="7" t="s">
        <v>288</v>
      </c>
      <c r="J2" s="7" t="s">
        <v>288</v>
      </c>
      <c r="K2" s="7" t="s">
        <v>288</v>
      </c>
      <c r="L2" s="7" t="s">
        <v>288</v>
      </c>
      <c r="M2" s="7" t="s">
        <v>288</v>
      </c>
      <c r="N2" s="7" t="s">
        <v>288</v>
      </c>
      <c r="O2" s="7" t="s">
        <v>288</v>
      </c>
      <c r="P2" s="8" t="s">
        <v>288</v>
      </c>
      <c r="Q2" s="7" t="s">
        <v>288</v>
      </c>
      <c r="R2" s="7" t="s">
        <v>288</v>
      </c>
      <c r="S2" s="7" t="s">
        <v>288</v>
      </c>
      <c r="T2" s="7" t="s">
        <v>288</v>
      </c>
      <c r="U2" s="7" t="s">
        <v>288</v>
      </c>
      <c r="V2" s="7" t="s">
        <v>288</v>
      </c>
      <c r="W2" s="7" t="s">
        <v>288</v>
      </c>
      <c r="X2" s="7" t="s">
        <v>288</v>
      </c>
      <c r="Y2" s="7" t="s">
        <v>288</v>
      </c>
      <c r="Z2" s="7" t="s">
        <v>288</v>
      </c>
      <c r="AA2" s="9" t="s">
        <v>288</v>
      </c>
    </row>
    <row r="3" spans="1:27">
      <c r="A3" s="117" t="s">
        <v>300</v>
      </c>
      <c r="B3" s="104" t="s">
        <v>288</v>
      </c>
      <c r="C3" s="1" t="str">
        <f>VLOOKUP(A3,'1.4_GUV (P&amp;L)_Boardapproved'!A:B,2,FALSE)</f>
        <v>Umsatzerlöse</v>
      </c>
      <c r="D3" s="10">
        <f t="array" ref="D3">IFERROR(INDEX('1.4_GUV (P&amp;L)_Boardapproved'!$A$1:$BX$68,MATCH($A3,'1.4_GUV (P&amp;L)_Boardapproved'!$A:$A,0),MATCH(D$1,'1.4_GUV (P&amp;L)_Boardapproved'!$1:$1,0)),0)</f>
        <v>5550</v>
      </c>
      <c r="E3" s="10">
        <f t="array" ref="E3">IFERROR(INDEX('1.4_GUV (P&amp;L)_Boardapproved'!$A$1:$BX$68,MATCH($A3,'1.4_GUV (P&amp;L)_Boardapproved'!$A:$A,0),MATCH(E$1,'1.4_GUV (P&amp;L)_Boardapproved'!$1:$1,0)),0)</f>
        <v>9750</v>
      </c>
      <c r="F3" s="10">
        <f t="array" ref="F3">IFERROR(INDEX('1.4_GUV (P&amp;L)_Boardapproved'!$A$1:$BX$68,MATCH($A3,'1.4_GUV (P&amp;L)_Boardapproved'!$A:$A,0),MATCH(F$1,'1.4_GUV (P&amp;L)_Boardapproved'!$1:$1,0)),0)</f>
        <v>16650</v>
      </c>
      <c r="G3" s="10">
        <f t="array" ref="G3">IFERROR(INDEX('1.4_GUV (P&amp;L)_Boardapproved'!$A$1:$BX$68,MATCH($A3,'1.4_GUV (P&amp;L)_Boardapproved'!$A:$A,0),MATCH(G$1,'1.4_GUV (P&amp;L)_Boardapproved'!$1:$1,0)),0)</f>
        <v>21750</v>
      </c>
      <c r="H3" s="10">
        <f t="array" ref="H3">IFERROR(INDEX('1.4_GUV (P&amp;L)_Boardapproved'!$A$1:$BX$68,MATCH($A3,'1.4_GUV (P&amp;L)_Boardapproved'!$A:$A,0),MATCH(H$1,'1.4_GUV (P&amp;L)_Boardapproved'!$1:$1,0)),0)</f>
        <v>29400</v>
      </c>
      <c r="I3" s="10">
        <f t="array" ref="I3">IFERROR(INDEX('1.4_GUV (P&amp;L)_Boardapproved'!$A$1:$BX$68,MATCH($A3,'1.4_GUV (P&amp;L)_Boardapproved'!$A:$A,0),MATCH(I$1,'1.4_GUV (P&amp;L)_Boardapproved'!$1:$1,0)),0)</f>
        <v>35100</v>
      </c>
      <c r="J3" s="10">
        <f t="array" ref="J3">IFERROR(INDEX('1.4_GUV (P&amp;L)_Boardapproved'!$A$1:$BX$68,MATCH($A3,'1.4_GUV (P&amp;L)_Boardapproved'!$A:$A,0),MATCH(J$1,'1.4_GUV (P&amp;L)_Boardapproved'!$1:$1,0)),0)</f>
        <v>43050</v>
      </c>
      <c r="K3" s="10">
        <f t="array" ref="K3">IFERROR(INDEX('1.4_GUV (P&amp;L)_Boardapproved'!$A$1:$BX$68,MATCH($A3,'1.4_GUV (P&amp;L)_Boardapproved'!$A:$A,0),MATCH(K$1,'1.4_GUV (P&amp;L)_Boardapproved'!$1:$1,0)),0)</f>
        <v>49050</v>
      </c>
      <c r="L3" s="10">
        <f t="array" ref="L3">IFERROR(INDEX('1.4_GUV (P&amp;L)_Boardapproved'!$A$1:$BX$68,MATCH($A3,'1.4_GUV (P&amp;L)_Boardapproved'!$A:$A,0),MATCH(L$1,'1.4_GUV (P&amp;L)_Boardapproved'!$1:$1,0)),0)</f>
        <v>57300</v>
      </c>
      <c r="M3" s="10">
        <f t="array" ref="M3">IFERROR(INDEX('1.4_GUV (P&amp;L)_Boardapproved'!$A$1:$BX$68,MATCH($A3,'1.4_GUV (P&amp;L)_Boardapproved'!$A:$A,0),MATCH(M$1,'1.4_GUV (P&amp;L)_Boardapproved'!$1:$1,0)),0)</f>
        <v>63450</v>
      </c>
      <c r="N3" s="10">
        <f t="array" ref="N3">IFERROR(INDEX('1.4_GUV (P&amp;L)_Boardapproved'!$A$1:$BX$68,MATCH($A3,'1.4_GUV (P&amp;L)_Boardapproved'!$A:$A,0),MATCH(N$1,'1.4_GUV (P&amp;L)_Boardapproved'!$1:$1,0)),0)</f>
        <v>71850</v>
      </c>
      <c r="O3" s="10">
        <f t="array" ref="O3">IFERROR(INDEX('1.4_GUV (P&amp;L)_Boardapproved'!$A$1:$BX$68,MATCH($A3,'1.4_GUV (P&amp;L)_Boardapproved'!$A:$A,0),MATCH(O$1,'1.4_GUV (P&amp;L)_Boardapproved'!$1:$1,0)),0)</f>
        <v>81150</v>
      </c>
      <c r="P3" s="111">
        <f t="array" ref="P3">IFERROR(INDEX('1.4_GUV (P&amp;L)_Boardapproved'!$A$1:$BX$68,MATCH($A3,'1.4_GUV (P&amp;L)_Boardapproved'!$A:$A,0),MATCH(P$1,'1.4_GUV (P&amp;L)_Boardapproved'!$1:$1,0)),0)</f>
        <v>91950</v>
      </c>
      <c r="Q3" s="10">
        <f t="array" ref="Q3">IFERROR(INDEX('1.4_GUV (P&amp;L)_Boardapproved'!$A$1:$BX$68,MATCH($A3,'1.4_GUV (P&amp;L)_Boardapproved'!$A:$A,0),MATCH(Q$1,'1.4_GUV (P&amp;L)_Boardapproved'!$1:$1,0)),0)</f>
        <v>99937.5</v>
      </c>
      <c r="R3" s="10">
        <f t="array" ref="R3">IFERROR(INDEX('1.4_GUV (P&amp;L)_Boardapproved'!$A$1:$BX$68,MATCH($A3,'1.4_GUV (P&amp;L)_Boardapproved'!$A:$A,0),MATCH(R$1,'1.4_GUV (P&amp;L)_Boardapproved'!$1:$1,0)),0)</f>
        <v>109753.125</v>
      </c>
      <c r="S3" s="10">
        <f t="array" ref="S3">IFERROR(INDEX('1.4_GUV (P&amp;L)_Boardapproved'!$A$1:$BX$68,MATCH($A3,'1.4_GUV (P&amp;L)_Boardapproved'!$A:$A,0),MATCH(S$1,'1.4_GUV (P&amp;L)_Boardapproved'!$1:$1,0)),0)</f>
        <v>117152.34375</v>
      </c>
      <c r="T3" s="10">
        <f t="array" ref="T3">IFERROR(INDEX('1.4_GUV (P&amp;L)_Boardapproved'!$A$1:$BX$68,MATCH($A3,'1.4_GUV (P&amp;L)_Boardapproved'!$A:$A,0),MATCH(T$1,'1.4_GUV (P&amp;L)_Boardapproved'!$1:$1,0)),0)</f>
        <v>126414.2578125</v>
      </c>
      <c r="U3" s="10">
        <f t="array" ref="U3">IFERROR(INDEX('1.4_GUV (P&amp;L)_Boardapproved'!$A$1:$BX$68,MATCH($A3,'1.4_GUV (P&amp;L)_Boardapproved'!$A:$A,0),MATCH(U$1,'1.4_GUV (P&amp;L)_Boardapproved'!$1:$1,0)),0)</f>
        <v>133398.193359375</v>
      </c>
      <c r="V3" s="10">
        <f t="array" ref="V3">IFERROR(INDEX('1.4_GUV (P&amp;L)_Boardapproved'!$A$1:$BX$68,MATCH($A3,'1.4_GUV (P&amp;L)_Boardapproved'!$A:$A,0),MATCH(V$1,'1.4_GUV (P&amp;L)_Boardapproved'!$1:$1,0)),0)</f>
        <v>142348.64501953125</v>
      </c>
      <c r="W3" s="10">
        <f t="array" ref="W3">IFERROR(INDEX('1.4_GUV (P&amp;L)_Boardapproved'!$A$1:$BX$68,MATCH($A3,'1.4_GUV (P&amp;L)_Boardapproved'!$A:$A,0),MATCH(W$1,'1.4_GUV (P&amp;L)_Boardapproved'!$1:$1,0)),0)</f>
        <v>149098.98376464844</v>
      </c>
      <c r="X3" s="10">
        <f t="array" ref="X3">IFERROR(INDEX('1.4_GUV (P&amp;L)_Boardapproved'!$A$1:$BX$68,MATCH($A3,'1.4_GUV (P&amp;L)_Boardapproved'!$A:$A,0),MATCH(X$1,'1.4_GUV (P&amp;L)_Boardapproved'!$1:$1,0)),0)</f>
        <v>157874.23782348633</v>
      </c>
      <c r="Y3" s="10">
        <f t="array" ref="Y3">IFERROR(INDEX('1.4_GUV (P&amp;L)_Boardapproved'!$A$1:$BX$68,MATCH($A3,'1.4_GUV (P&amp;L)_Boardapproved'!$A:$A,0),MATCH(Y$1,'1.4_GUV (P&amp;L)_Boardapproved'!$1:$1,0)),0)</f>
        <v>164493.17836761475</v>
      </c>
      <c r="Z3" s="10">
        <f t="array" ref="Z3">IFERROR(INDEX('1.4_GUV (P&amp;L)_Boardapproved'!$A$1:$BX$68,MATCH($A3,'1.4_GUV (P&amp;L)_Boardapproved'!$A:$A,0),MATCH(Z$1,'1.4_GUV (P&amp;L)_Boardapproved'!$1:$1,0)),0)</f>
        <v>173169.88377571106</v>
      </c>
      <c r="AA3" s="112">
        <f t="array" ref="AA3">IFERROR(INDEX('1.4_GUV (P&amp;L)_Boardapproved'!$A$1:$BX$68,MATCH($A3,'1.4_GUV (P&amp;L)_Boardapproved'!$A:$A,0),MATCH(AA$1,'1.4_GUV (P&amp;L)_Boardapproved'!$1:$1,0)),0)</f>
        <v>182714.91283178329</v>
      </c>
    </row>
    <row r="4" spans="1:27">
      <c r="A4" s="118" t="s">
        <v>336</v>
      </c>
      <c r="B4" s="104" t="s">
        <v>288</v>
      </c>
      <c r="C4" s="1" t="str">
        <f>VLOOKUP(A4,'1.4_GUV (P&amp;L)_Boardapproved'!A:B,2,FALSE)</f>
        <v>Betriebsergebnis (EBIT)</v>
      </c>
      <c r="D4" s="10">
        <f t="array" ref="D4">IFERROR(INDEX('1.4_GUV (P&amp;L)_Boardapproved'!$A$1:$BX$68,MATCH($A4,'1.4_GUV (P&amp;L)_Boardapproved'!$A:$A,0),MATCH(D$1,'1.4_GUV (P&amp;L)_Boardapproved'!$1:$1,0)),0)</f>
        <v>-41192.550000000003</v>
      </c>
      <c r="E4" s="10">
        <f t="array" ref="E4">IFERROR(INDEX('1.4_GUV (P&amp;L)_Boardapproved'!$A$1:$BX$68,MATCH($A4,'1.4_GUV (P&amp;L)_Boardapproved'!$A:$A,0),MATCH(E$1,'1.4_GUV (P&amp;L)_Boardapproved'!$1:$1,0)),0)</f>
        <v>-37326.550000000003</v>
      </c>
      <c r="F4" s="10">
        <f t="array" ref="F4">IFERROR(INDEX('1.4_GUV (P&amp;L)_Boardapproved'!$A$1:$BX$68,MATCH($A4,'1.4_GUV (P&amp;L)_Boardapproved'!$A:$A,0),MATCH(F$1,'1.4_GUV (P&amp;L)_Boardapproved'!$1:$1,0)),0)</f>
        <v>-30557.605555555558</v>
      </c>
      <c r="G4" s="10">
        <f t="array" ref="G4">IFERROR(INDEX('1.4_GUV (P&amp;L)_Boardapproved'!$A$1:$BX$68,MATCH($A4,'1.4_GUV (P&amp;L)_Boardapproved'!$A:$A,0),MATCH(G$1,'1.4_GUV (P&amp;L)_Boardapproved'!$1:$1,0)),0)</f>
        <v>-25552.854012345684</v>
      </c>
      <c r="H4" s="10">
        <f t="array" ref="H4">IFERROR(INDEX('1.4_GUV (P&amp;L)_Boardapproved'!$A$1:$BX$68,MATCH($A4,'1.4_GUV (P&amp;L)_Boardapproved'!$A:$A,0),MATCH(H$1,'1.4_GUV (P&amp;L)_Boardapproved'!$1:$1,0)),0)</f>
        <v>-18049.290012002748</v>
      </c>
      <c r="I4" s="10">
        <f t="array" ref="I4">IFERROR(INDEX('1.4_GUV (P&amp;L)_Boardapproved'!$A$1:$BX$68,MATCH($A4,'1.4_GUV (P&amp;L)_Boardapproved'!$A:$A,0),MATCH(I$1,'1.4_GUV (P&amp;L)_Boardapproved'!$1:$1,0)),0)</f>
        <v>-12456.908345002674</v>
      </c>
      <c r="J4" s="10">
        <f t="array" ref="J4">IFERROR(INDEX('1.4_GUV (P&amp;L)_Boardapproved'!$A$1:$BX$68,MATCH($A4,'1.4_GUV (P&amp;L)_Boardapproved'!$A:$A,0),MATCH(J$1,'1.4_GUV (P&amp;L)_Boardapproved'!$1:$1,0)),0)</f>
        <v>-4659.7039465303751</v>
      </c>
      <c r="K4" s="10">
        <f t="array" ref="K4">IFERROR(INDEX('1.4_GUV (P&amp;L)_Boardapproved'!$A$1:$BX$68,MATCH($A4,'1.4_GUV (P&amp;L)_Boardapproved'!$A:$A,0),MATCH(K$1,'1.4_GUV (P&amp;L)_Boardapproved'!$1:$1,0)),0)</f>
        <v>1226.3281075399136</v>
      </c>
      <c r="L4" s="10">
        <f t="array" ref="L4">IFERROR(INDEX('1.4_GUV (P&amp;L)_Boardapproved'!$A$1:$BX$68,MATCH($A4,'1.4_GUV (P&amp;L)_Boardapproved'!$A:$A,0),MATCH(L$1,'1.4_GUV (P&amp;L)_Boardapproved'!$1:$1,0)),0)</f>
        <v>8267.1926045526925</v>
      </c>
      <c r="M4" s="10">
        <f t="array" ref="M4">IFERROR(INDEX('1.4_GUV (P&amp;L)_Boardapproved'!$A$1:$BX$68,MATCH($A4,'1.4_GUV (P&amp;L)_Boardapproved'!$A:$A,0),MATCH(M$1,'1.4_GUV (P&amp;L)_Boardapproved'!$1:$1,0)),0)</f>
        <v>7411.894198870672</v>
      </c>
      <c r="N4" s="10">
        <f t="array" ref="N4">IFERROR(INDEX('1.4_GUV (P&amp;L)_Boardapproved'!$A$1:$BX$68,MATCH($A4,'1.4_GUV (P&amp;L)_Boardapproved'!$A:$A,0),MATCH(N$1,'1.4_GUV (P&amp;L)_Boardapproved'!$1:$1,0)),0)</f>
        <v>23587.437415568711</v>
      </c>
      <c r="O4" s="10">
        <f t="array" ref="O4">IFERROR(INDEX('1.4_GUV (P&amp;L)_Boardapproved'!$A$1:$BX$68,MATCH($A4,'1.4_GUV (P&amp;L)_Boardapproved'!$A:$A,0),MATCH(O$1,'1.4_GUV (P&amp;L)_Boardapproved'!$1:$1,0)),0)</f>
        <v>17644.926654025141</v>
      </c>
      <c r="P4" s="111">
        <f t="array" ref="P4">IFERROR(INDEX('1.4_GUV (P&amp;L)_Boardapproved'!$A$1:$BX$68,MATCH($A4,'1.4_GUV (P&amp;L)_Boardapproved'!$A:$A,0),MATCH(P$1,'1.4_GUV (P&amp;L)_Boardapproved'!$1:$1,0)),0)</f>
        <v>30646.110635857774</v>
      </c>
      <c r="Q4" s="10">
        <f t="array" ref="Q4">IFERROR(INDEX('1.4_GUV (P&amp;L)_Boardapproved'!$A$1:$BX$68,MATCH($A4,'1.4_GUV (P&amp;L)_Boardapproved'!$A:$A,0),MATCH(Q$1,'1.4_GUV (P&amp;L)_Boardapproved'!$1:$1,0)),0)</f>
        <v>38480.49784041728</v>
      </c>
      <c r="R4" s="10">
        <f t="array" ref="R4">IFERROR(INDEX('1.4_GUV (P&amp;L)_Boardapproved'!$A$1:$BX$68,MATCH($A4,'1.4_GUV (P&amp;L)_Boardapproved'!$A:$A,0),MATCH(R$1,'1.4_GUV (P&amp;L)_Boardapproved'!$1:$1,0)),0)</f>
        <v>48106.263178183472</v>
      </c>
      <c r="S4" s="10">
        <f t="array" ref="S4">IFERROR(INDEX('1.4_GUV (P&amp;L)_Boardapproved'!$A$1:$BX$68,MATCH($A4,'1.4_GUV (P&amp;L)_Boardapproved'!$A:$A,0),MATCH(S$1,'1.4_GUV (P&amp;L)_Boardapproved'!$1:$1,0)),0)</f>
        <v>55363.77114545615</v>
      </c>
      <c r="T4" s="10">
        <f t="array" ref="T4">IFERROR(INDEX('1.4_GUV (P&amp;L)_Boardapproved'!$A$1:$BX$68,MATCH($A4,'1.4_GUV (P&amp;L)_Boardapproved'!$A:$A,0),MATCH(T$1,'1.4_GUV (P&amp;L)_Boardapproved'!$1:$1,0)),0)</f>
        <v>64446.546252526816</v>
      </c>
      <c r="U4" s="10">
        <f t="array" ref="U4">IFERROR(INDEX('1.4_GUV (P&amp;L)_Boardapproved'!$A$1:$BX$68,MATCH($A4,'1.4_GUV (P&amp;L)_Boardapproved'!$A:$A,0),MATCH(U$1,'1.4_GUV (P&amp;L)_Boardapproved'!$1:$1,0)),0)</f>
        <v>65559.532988567735</v>
      </c>
      <c r="V4" s="10">
        <f t="array" ref="V4">IFERROR(INDEX('1.4_GUV (P&amp;L)_Boardapproved'!$A$1:$BX$68,MATCH($A4,'1.4_GUV (P&amp;L)_Boardapproved'!$A:$A,0),MATCH(V$1,'1.4_GUV (P&amp;L)_Boardapproved'!$1:$1,0)),0)</f>
        <v>68571.763018399201</v>
      </c>
      <c r="W4" s="10">
        <f t="array" ref="W4">IFERROR(INDEX('1.4_GUV (P&amp;L)_Boardapproved'!$A$1:$BX$68,MATCH($A4,'1.4_GUV (P&amp;L)_Boardapproved'!$A:$A,0),MATCH(W$1,'1.4_GUV (P&amp;L)_Boardapproved'!$1:$1,0)),0)</f>
        <v>75165.693852523516</v>
      </c>
      <c r="X4" s="10">
        <f t="array" ref="X4">IFERROR(INDEX('1.4_GUV (P&amp;L)_Boardapproved'!$A$1:$BX$68,MATCH($A4,'1.4_GUV (P&amp;L)_Boardapproved'!$A:$A,0),MATCH(X$1,'1.4_GUV (P&amp;L)_Boardapproved'!$1:$1,0)),0)</f>
        <v>82722.413947874433</v>
      </c>
      <c r="Y4" s="10">
        <f t="array" ref="Y4">IFERROR(INDEX('1.4_GUV (P&amp;L)_Boardapproved'!$A$1:$BX$68,MATCH($A4,'1.4_GUV (P&amp;L)_Boardapproved'!$A:$A,0),MATCH(Y$1,'1.4_GUV (P&amp;L)_Boardapproved'!$1:$1,0)),0)</f>
        <v>82327.753156652005</v>
      </c>
      <c r="Z4" s="10">
        <f t="array" ref="Z4">IFERROR(INDEX('1.4_GUV (P&amp;L)_Boardapproved'!$A$1:$BX$68,MATCH($A4,'1.4_GUV (P&amp;L)_Boardapproved'!$A:$A,0),MATCH(Z$1,'1.4_GUV (P&amp;L)_Boardapproved'!$1:$1,0)),0)</f>
        <v>98775.513668908912</v>
      </c>
      <c r="AA4" s="112">
        <f t="array" ref="AA4">IFERROR(INDEX('1.4_GUV (P&amp;L)_Boardapproved'!$A$1:$BX$68,MATCH($A4,'1.4_GUV (P&amp;L)_Boardapproved'!$A:$A,0),MATCH(AA$1,'1.4_GUV (P&amp;L)_Boardapproved'!$1:$1,0)),0)</f>
        <v>97761.348322506587</v>
      </c>
    </row>
    <row r="5" spans="1:27">
      <c r="A5" s="119" t="s">
        <v>348</v>
      </c>
      <c r="B5" s="105" t="s">
        <v>288</v>
      </c>
      <c r="C5" s="11" t="str">
        <f>VLOOKUP(A5,'1.4_GUV (P&amp;L)_Boardapproved'!A:B,2,FALSE)</f>
        <v>Vorläufiges Ergebnis (Net Profit)</v>
      </c>
      <c r="D5" s="12">
        <f t="array" ref="D5">IFERROR(INDEX('1.4_GUV (P&amp;L)_Boardapproved'!$A$1:$BX$68,MATCH($A5,'1.4_GUV (P&amp;L)_Boardapproved'!$A:$A,0),MATCH(D$1,'1.4_GUV (P&amp;L)_Boardapproved'!$1:$1,0)),0)</f>
        <v>-41192.550000000003</v>
      </c>
      <c r="E5" s="12">
        <f t="array" ref="E5">IFERROR(INDEX('1.4_GUV (P&amp;L)_Boardapproved'!$A$1:$BX$68,MATCH($A5,'1.4_GUV (P&amp;L)_Boardapproved'!$A:$A,0),MATCH(E$1,'1.4_GUV (P&amp;L)_Boardapproved'!$1:$1,0)),0)</f>
        <v>-37326.550000000003</v>
      </c>
      <c r="F5" s="12">
        <f t="array" ref="F5">IFERROR(INDEX('1.4_GUV (P&amp;L)_Boardapproved'!$A$1:$BX$68,MATCH($A5,'1.4_GUV (P&amp;L)_Boardapproved'!$A:$A,0),MATCH(F$1,'1.4_GUV (P&amp;L)_Boardapproved'!$1:$1,0)),0)</f>
        <v>-30557.605555555558</v>
      </c>
      <c r="G5" s="12">
        <f t="array" ref="G5">IFERROR(INDEX('1.4_GUV (P&amp;L)_Boardapproved'!$A$1:$BX$68,MATCH($A5,'1.4_GUV (P&amp;L)_Boardapproved'!$A:$A,0),MATCH(G$1,'1.4_GUV (P&amp;L)_Boardapproved'!$1:$1,0)),0)</f>
        <v>-25552.854012345684</v>
      </c>
      <c r="H5" s="12">
        <f t="array" ref="H5">IFERROR(INDEX('1.4_GUV (P&amp;L)_Boardapproved'!$A$1:$BX$68,MATCH($A5,'1.4_GUV (P&amp;L)_Boardapproved'!$A:$A,0),MATCH(H$1,'1.4_GUV (P&amp;L)_Boardapproved'!$1:$1,0)),0)</f>
        <v>-18049.290012002748</v>
      </c>
      <c r="I5" s="12">
        <f t="array" ref="I5">IFERROR(INDEX('1.4_GUV (P&amp;L)_Boardapproved'!$A$1:$BX$68,MATCH($A5,'1.4_GUV (P&amp;L)_Boardapproved'!$A:$A,0),MATCH(I$1,'1.4_GUV (P&amp;L)_Boardapproved'!$1:$1,0)),0)</f>
        <v>-12456.908345002674</v>
      </c>
      <c r="J5" s="12">
        <f t="array" ref="J5">IFERROR(INDEX('1.4_GUV (P&amp;L)_Boardapproved'!$A$1:$BX$68,MATCH($A5,'1.4_GUV (P&amp;L)_Boardapproved'!$A:$A,0),MATCH(J$1,'1.4_GUV (P&amp;L)_Boardapproved'!$1:$1,0)),0)</f>
        <v>-4659.7039465303751</v>
      </c>
      <c r="K5" s="12">
        <f t="array" ref="K5">IFERROR(INDEX('1.4_GUV (P&amp;L)_Boardapproved'!$A$1:$BX$68,MATCH($A5,'1.4_GUV (P&amp;L)_Boardapproved'!$A:$A,0),MATCH(K$1,'1.4_GUV (P&amp;L)_Boardapproved'!$1:$1,0)),0)</f>
        <v>1226.3281075399136</v>
      </c>
      <c r="L5" s="12">
        <f t="array" ref="L5">IFERROR(INDEX('1.4_GUV (P&amp;L)_Boardapproved'!$A$1:$BX$68,MATCH($A5,'1.4_GUV (P&amp;L)_Boardapproved'!$A:$A,0),MATCH(L$1,'1.4_GUV (P&amp;L)_Boardapproved'!$1:$1,0)),0)</f>
        <v>8267.1926045526925</v>
      </c>
      <c r="M5" s="12">
        <f t="array" ref="M5">IFERROR(INDEX('1.4_GUV (P&amp;L)_Boardapproved'!$A$1:$BX$68,MATCH($A5,'1.4_GUV (P&amp;L)_Boardapproved'!$A:$A,0),MATCH(M$1,'1.4_GUV (P&amp;L)_Boardapproved'!$1:$1,0)),0)</f>
        <v>7411.894198870672</v>
      </c>
      <c r="N5" s="12">
        <f t="array" ref="N5">IFERROR(INDEX('1.4_GUV (P&amp;L)_Boardapproved'!$A$1:$BX$68,MATCH($A5,'1.4_GUV (P&amp;L)_Boardapproved'!$A:$A,0),MATCH(N$1,'1.4_GUV (P&amp;L)_Boardapproved'!$1:$1,0)),0)</f>
        <v>23587.437415568711</v>
      </c>
      <c r="O5" s="12">
        <f t="array" ref="O5">IFERROR(INDEX('1.4_GUV (P&amp;L)_Boardapproved'!$A$1:$BX$68,MATCH($A5,'1.4_GUV (P&amp;L)_Boardapproved'!$A:$A,0),MATCH(O$1,'1.4_GUV (P&amp;L)_Boardapproved'!$1:$1,0)),0)</f>
        <v>17644.926654025141</v>
      </c>
      <c r="P5" s="120">
        <f t="array" ref="P5">IFERROR(INDEX('1.4_GUV (P&amp;L)_Boardapproved'!$A$1:$BX$68,MATCH($A5,'1.4_GUV (P&amp;L)_Boardapproved'!$A:$A,0),MATCH(P$1,'1.4_GUV (P&amp;L)_Boardapproved'!$1:$1,0)),0)</f>
        <v>30646.110635857774</v>
      </c>
      <c r="Q5" s="12">
        <f t="array" ref="Q5">IFERROR(INDEX('1.4_GUV (P&amp;L)_Boardapproved'!$A$1:$BX$68,MATCH($A5,'1.4_GUV (P&amp;L)_Boardapproved'!$A:$A,0),MATCH(Q$1,'1.4_GUV (P&amp;L)_Boardapproved'!$1:$1,0)),0)</f>
        <v>38480.49784041728</v>
      </c>
      <c r="R5" s="12">
        <f t="array" ref="R5">IFERROR(INDEX('1.4_GUV (P&amp;L)_Boardapproved'!$A$1:$BX$68,MATCH($A5,'1.4_GUV (P&amp;L)_Boardapproved'!$A:$A,0),MATCH(R$1,'1.4_GUV (P&amp;L)_Boardapproved'!$1:$1,0)),0)</f>
        <v>46306.5922453003</v>
      </c>
      <c r="S5" s="12">
        <f t="array" ref="S5">IFERROR(INDEX('1.4_GUV (P&amp;L)_Boardapproved'!$A$1:$BX$68,MATCH($A5,'1.4_GUV (P&amp;L)_Boardapproved'!$A:$A,0),MATCH(S$1,'1.4_GUV (P&amp;L)_Boardapproved'!$1:$1,0)),0)</f>
        <v>37492.345819702903</v>
      </c>
      <c r="T5" s="12">
        <f t="array" ref="T5">IFERROR(INDEX('1.4_GUV (P&amp;L)_Boardapproved'!$A$1:$BX$68,MATCH($A5,'1.4_GUV (P&amp;L)_Boardapproved'!$A:$A,0),MATCH(T$1,'1.4_GUV (P&amp;L)_Boardapproved'!$1:$1,0)),0)</f>
        <v>43643.201122211161</v>
      </c>
      <c r="U5" s="12">
        <f t="array" ref="U5">IFERROR(INDEX('1.4_GUV (P&amp;L)_Boardapproved'!$A$1:$BX$68,MATCH($A5,'1.4_GUV (P&amp;L)_Boardapproved'!$A:$A,0),MATCH(U$1,'1.4_GUV (P&amp;L)_Boardapproved'!$1:$1,0)),0)</f>
        <v>44396.915739858072</v>
      </c>
      <c r="V5" s="12">
        <f t="array" ref="V5">IFERROR(INDEX('1.4_GUV (P&amp;L)_Boardapproved'!$A$1:$BX$68,MATCH($A5,'1.4_GUV (P&amp;L)_Boardapproved'!$A:$A,0),MATCH(V$1,'1.4_GUV (P&amp;L)_Boardapproved'!$1:$1,0)),0)</f>
        <v>46436.797916059935</v>
      </c>
      <c r="W5" s="12">
        <f t="array" ref="W5">IFERROR(INDEX('1.4_GUV (P&amp;L)_Boardapproved'!$A$1:$BX$68,MATCH($A5,'1.4_GUV (P&amp;L)_Boardapproved'!$A:$A,0),MATCH(W$1,'1.4_GUV (P&amp;L)_Boardapproved'!$1:$1,0)),0)</f>
        <v>50902.207876928922</v>
      </c>
      <c r="X5" s="12">
        <f t="array" ref="X5">IFERROR(INDEX('1.4_GUV (P&amp;L)_Boardapproved'!$A$1:$BX$68,MATCH($A5,'1.4_GUV (P&amp;L)_Boardapproved'!$A:$A,0),MATCH(X$1,'1.4_GUV (P&amp;L)_Boardapproved'!$1:$1,0)),0)</f>
        <v>56019.618725500564</v>
      </c>
      <c r="Y5" s="12">
        <f t="array" ref="Y5">IFERROR(INDEX('1.4_GUV (P&amp;L)_Boardapproved'!$A$1:$BX$68,MATCH($A5,'1.4_GUV (P&amp;L)_Boardapproved'!$A:$A,0),MATCH(Y$1,'1.4_GUV (P&amp;L)_Boardapproved'!$1:$1,0)),0)</f>
        <v>55752.354437684735</v>
      </c>
      <c r="Z5" s="12">
        <f t="array" ref="Z5">IFERROR(INDEX('1.4_GUV (P&amp;L)_Boardapproved'!$A$1:$BX$68,MATCH($A5,'1.4_GUV (P&amp;L)_Boardapproved'!$A:$A,0),MATCH(Z$1,'1.4_GUV (P&amp;L)_Boardapproved'!$1:$1,0)),0)</f>
        <v>66890.777856585104</v>
      </c>
      <c r="AA5" s="13">
        <f t="array" ref="AA5">IFERROR(INDEX('1.4_GUV (P&amp;L)_Boardapproved'!$A$1:$BX$68,MATCH($A5,'1.4_GUV (P&amp;L)_Boardapproved'!$A:$A,0),MATCH(AA$1,'1.4_GUV (P&amp;L)_Boardapproved'!$1:$1,0)),0)</f>
        <v>66203.985084001455</v>
      </c>
    </row>
    <row r="6" spans="1:27">
      <c r="A6" s="1"/>
      <c r="B6" s="106"/>
      <c r="C6" s="2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11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pans="1:27">
      <c r="A7" s="1"/>
      <c r="B7" s="106"/>
      <c r="C7" s="2" t="s">
        <v>360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11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27">
      <c r="A8" s="14" t="s">
        <v>311</v>
      </c>
      <c r="B8" s="104" t="s">
        <v>288</v>
      </c>
      <c r="C8" s="15" t="str">
        <f>VLOOKUP(A8,'1.4_GUV (P&amp;L)_Boardapproved'!A:B,2,FALSE)</f>
        <v>Cash BOP</v>
      </c>
      <c r="D8" s="16">
        <f t="array" ref="D8">IFERROR(INDEX('1.4_GUV (P&amp;L)_Boardapproved'!$A$1:$BX$68,MATCH($A8,'1.4_GUV (P&amp;L)_Boardapproved'!$A:$A,0),MATCH(D$1,'1.4_GUV (P&amp;L)_Boardapproved'!$1:$1,0)),0)</f>
        <v>50000</v>
      </c>
      <c r="E8" s="16">
        <f t="array" ref="E8">IFERROR(INDEX('1.4_GUV (P&amp;L)_Boardapproved'!$A$1:$BX$68,MATCH($A8,'1.4_GUV (P&amp;L)_Boardapproved'!$A:$A,0),MATCH(E$1,'1.4_GUV (P&amp;L)_Boardapproved'!$1:$1,0)),0)</f>
        <v>249807.45</v>
      </c>
      <c r="F8" s="16">
        <f t="array" ref="F8">IFERROR(INDEX('1.4_GUV (P&amp;L)_Boardapproved'!$A$1:$BX$68,MATCH($A8,'1.4_GUV (P&amp;L)_Boardapproved'!$A:$A,0),MATCH(F$1,'1.4_GUV (P&amp;L)_Boardapproved'!$1:$1,0)),0)</f>
        <v>212730.90000000002</v>
      </c>
      <c r="G8" s="16">
        <f t="array" ref="G8">IFERROR(INDEX('1.4_GUV (P&amp;L)_Boardapproved'!$A$1:$BX$68,MATCH($A8,'1.4_GUV (P&amp;L)_Boardapproved'!$A:$A,0),MATCH(G$1,'1.4_GUV (P&amp;L)_Boardapproved'!$1:$1,0)),0)</f>
        <v>182416.35000000003</v>
      </c>
      <c r="H8" s="16">
        <f t="array" ref="H8">IFERROR(INDEX('1.4_GUV (P&amp;L)_Boardapproved'!$A$1:$BX$68,MATCH($A8,'1.4_GUV (P&amp;L)_Boardapproved'!$A:$A,0),MATCH(H$1,'1.4_GUV (P&amp;L)_Boardapproved'!$1:$1,0)),0)</f>
        <v>157099.80000000002</v>
      </c>
      <c r="I8" s="16">
        <f t="array" ref="I8">IFERROR(INDEX('1.4_GUV (P&amp;L)_Boardapproved'!$A$1:$BX$68,MATCH($A8,'1.4_GUV (P&amp;L)_Boardapproved'!$A:$A,0),MATCH(I$1,'1.4_GUV (P&amp;L)_Boardapproved'!$1:$1,0)),0)</f>
        <v>139280.25</v>
      </c>
      <c r="J8" s="16">
        <f t="array" ref="J8">IFERROR(INDEX('1.4_GUV (P&amp;L)_Boardapproved'!$A$1:$BX$68,MATCH($A8,'1.4_GUV (P&amp;L)_Boardapproved'!$A:$A,0),MATCH(J$1,'1.4_GUV (P&amp;L)_Boardapproved'!$1:$1,0)),0)</f>
        <v>127046.7</v>
      </c>
      <c r="K8" s="16">
        <f t="array" ref="K8">IFERROR(INDEX('1.4_GUV (P&amp;L)_Boardapproved'!$A$1:$BX$68,MATCH($A8,'1.4_GUV (P&amp;L)_Boardapproved'!$A:$A,0),MATCH(K$1,'1.4_GUV (P&amp;L)_Boardapproved'!$1:$1,0)),0)</f>
        <v>122604.15</v>
      </c>
      <c r="L8" s="16">
        <f t="array" ref="L8">IFERROR(INDEX('1.4_GUV (P&amp;L)_Boardapproved'!$A$1:$BX$68,MATCH($A8,'1.4_GUV (P&amp;L)_Boardapproved'!$A:$A,0),MATCH(L$1,'1.4_GUV (P&amp;L)_Boardapproved'!$1:$1,0)),0)</f>
        <v>124041.59999999999</v>
      </c>
      <c r="M8" s="16">
        <f t="array" ref="M8">IFERROR(INDEX('1.4_GUV (P&amp;L)_Boardapproved'!$A$1:$BX$68,MATCH($A8,'1.4_GUV (P&amp;L)_Boardapproved'!$A:$A,0),MATCH(M$1,'1.4_GUV (P&amp;L)_Boardapproved'!$1:$1,0)),0)</f>
        <v>132514.04999999999</v>
      </c>
      <c r="N8" s="16">
        <f t="array" ref="N8">IFERROR(INDEX('1.4_GUV (P&amp;L)_Boardapproved'!$A$1:$BX$68,MATCH($A8,'1.4_GUV (P&amp;L)_Boardapproved'!$A:$A,0),MATCH(N$1,'1.4_GUV (P&amp;L)_Boardapproved'!$1:$1,0)),0)</f>
        <v>140125.49999999997</v>
      </c>
      <c r="O8" s="16">
        <f t="array" ref="O8">IFERROR(INDEX('1.4_GUV (P&amp;L)_Boardapproved'!$A$1:$BX$68,MATCH($A8,'1.4_GUV (P&amp;L)_Boardapproved'!$A:$A,0),MATCH(O$1,'1.4_GUV (P&amp;L)_Boardapproved'!$1:$1,0)),0)</f>
        <v>163906.94999999995</v>
      </c>
      <c r="P8" s="121">
        <f t="array" ref="P8">IFERROR(INDEX('1.4_GUV (P&amp;L)_Boardapproved'!$A$1:$BX$68,MATCH($A8,'1.4_GUV (P&amp;L)_Boardapproved'!$A:$A,0),MATCH(P$1,'1.4_GUV (P&amp;L)_Boardapproved'!$1:$1,0)),0)</f>
        <v>183740.49999999994</v>
      </c>
      <c r="Q8" s="16">
        <f t="array" ref="Q8">IFERROR(INDEX('1.4_GUV (P&amp;L)_Boardapproved'!$A$1:$BX$68,MATCH($A8,'1.4_GUV (P&amp;L)_Boardapproved'!$A:$A,0),MATCH(Q$1,'1.4_GUV (P&amp;L)_Boardapproved'!$1:$1,0)),0)</f>
        <v>214625.54999999993</v>
      </c>
      <c r="R8" s="16">
        <f t="array" ref="R8">IFERROR(INDEX('1.4_GUV (P&amp;L)_Boardapproved'!$A$1:$BX$68,MATCH($A8,'1.4_GUV (P&amp;L)_Boardapproved'!$A:$A,0),MATCH(R$1,'1.4_GUV (P&amp;L)_Boardapproved'!$1:$1,0)),0)</f>
        <v>253338.34999999992</v>
      </c>
      <c r="S8" s="16">
        <f t="array" ref="S8">IFERROR(INDEX('1.4_GUV (P&amp;L)_Boardapproved'!$A$1:$BX$68,MATCH($A8,'1.4_GUV (P&amp;L)_Boardapproved'!$A:$A,0),MATCH(S$1,'1.4_GUV (P&amp;L)_Boardapproved'!$1:$1,0)),0)</f>
        <v>299870.79156711674</v>
      </c>
      <c r="T8" s="16">
        <f t="array" ref="T8">IFERROR(INDEX('1.4_GUV (P&amp;L)_Boardapproved'!$A$1:$BX$68,MATCH($A8,'1.4_GUV (P&amp;L)_Boardapproved'!$A:$A,0),MATCH(T$1,'1.4_GUV (P&amp;L)_Boardapproved'!$1:$1,0)),0)</f>
        <v>337582.71311636351</v>
      </c>
      <c r="U8" s="16">
        <f t="array" ref="U8">IFERROR(INDEX('1.4_GUV (P&amp;L)_Boardapproved'!$A$1:$BX$68,MATCH($A8,'1.4_GUV (P&amp;L)_Boardapproved'!$A:$A,0),MATCH(U$1,'1.4_GUV (P&amp;L)_Boardapproved'!$1:$1,0)),0)</f>
        <v>381439.39064229786</v>
      </c>
      <c r="V8" s="16">
        <f t="array" ref="V8">IFERROR(INDEX('1.4_GUV (P&amp;L)_Boardapproved'!$A$1:$BX$68,MATCH($A8,'1.4_GUV (P&amp;L)_Boardapproved'!$A:$A,0),MATCH(V$1,'1.4_GUV (P&amp;L)_Boardapproved'!$1:$1,0)),0)</f>
        <v>427043.85288577568</v>
      </c>
      <c r="W8" s="16">
        <f t="array" ref="W8">IFERROR(INDEX('1.4_GUV (P&amp;L)_Boardapproved'!$A$1:$BX$68,MATCH($A8,'1.4_GUV (P&amp;L)_Boardapproved'!$A:$A,0),MATCH(W$1,'1.4_GUV (P&amp;L)_Boardapproved'!$1:$1,0)),0)</f>
        <v>474710.20990257704</v>
      </c>
      <c r="X8" s="16">
        <f t="array" ref="X8">IFERROR(INDEX('1.4_GUV (P&amp;L)_Boardapproved'!$A$1:$BX$68,MATCH($A8,'1.4_GUV (P&amp;L)_Boardapproved'!$A:$A,0),MATCH(X$1,'1.4_GUV (P&amp;L)_Boardapproved'!$1:$1,0)),0)</f>
        <v>525863.37801633787</v>
      </c>
      <c r="Y8" s="16">
        <f t="array" ref="Y8">IFERROR(INDEX('1.4_GUV (P&amp;L)_Boardapproved'!$A$1:$BX$68,MATCH($A8,'1.4_GUV (P&amp;L)_Boardapproved'!$A:$A,0),MATCH(Y$1,'1.4_GUV (P&amp;L)_Boardapproved'!$1:$1,0)),0)</f>
        <v>582126.98586098058</v>
      </c>
      <c r="Z8" s="16">
        <f t="array" ref="Z8">IFERROR(INDEX('1.4_GUV (P&amp;L)_Boardapproved'!$A$1:$BX$68,MATCH($A8,'1.4_GUV (P&amp;L)_Boardapproved'!$A:$A,0),MATCH(Z$1,'1.4_GUV (P&amp;L)_Boardapproved'!$1:$1,0)),0)</f>
        <v>638116.55194227572</v>
      </c>
      <c r="AA8" s="16">
        <f t="array" ref="AA8">IFERROR(INDEX('1.4_GUV (P&amp;L)_Boardapproved'!$A$1:$BX$68,MATCH($A8,'1.4_GUV (P&amp;L)_Boardapproved'!$A:$A,0),MATCH(AA$1,'1.4_GUV (P&amp;L)_Boardapproved'!$1:$1,0)),0)</f>
        <v>705237.95223014872</v>
      </c>
    </row>
    <row r="9" spans="1:27">
      <c r="A9" s="17" t="s">
        <v>362</v>
      </c>
      <c r="B9" s="104" t="s">
        <v>288</v>
      </c>
      <c r="C9" s="18" t="str">
        <f>VLOOKUP(A9,'1.4_GUV (P&amp;L)_Boardapproved'!A:B,2,FALSE)</f>
        <v>Cashflow from / to Operations</v>
      </c>
      <c r="D9" s="10">
        <f t="array" ref="D9">IFERROR(INDEX('1.4_GUV (P&amp;L)_Boardapproved'!$A$1:$BX$68,MATCH($A9,'1.4_GUV (P&amp;L)_Boardapproved'!$A:$A,0),MATCH(D$1,'1.4_GUV (P&amp;L)_Boardapproved'!$1:$1,0)),0)</f>
        <v>-41192.550000000003</v>
      </c>
      <c r="E9" s="10">
        <f t="array" ref="E9">IFERROR(INDEX('1.4_GUV (P&amp;L)_Boardapproved'!$A$1:$BX$68,MATCH($A9,'1.4_GUV (P&amp;L)_Boardapproved'!$A:$A,0),MATCH(E$1,'1.4_GUV (P&amp;L)_Boardapproved'!$1:$1,0)),0)</f>
        <v>-37076.550000000003</v>
      </c>
      <c r="F9" s="10">
        <f t="array" ref="F9">IFERROR(INDEX('1.4_GUV (P&amp;L)_Boardapproved'!$A$1:$BX$68,MATCH($A9,'1.4_GUV (P&amp;L)_Boardapproved'!$A:$A,0),MATCH(F$1,'1.4_GUV (P&amp;L)_Boardapproved'!$1:$1,0)),0)</f>
        <v>-30314.550000000003</v>
      </c>
      <c r="G9" s="10">
        <f t="array" ref="G9">IFERROR(INDEX('1.4_GUV (P&amp;L)_Boardapproved'!$A$1:$BX$68,MATCH($A9,'1.4_GUV (P&amp;L)_Boardapproved'!$A:$A,0),MATCH(G$1,'1.4_GUV (P&amp;L)_Boardapproved'!$1:$1,0)),0)</f>
        <v>-25316.550000000007</v>
      </c>
      <c r="H9" s="10">
        <f t="array" ref="H9">IFERROR(INDEX('1.4_GUV (P&amp;L)_Boardapproved'!$A$1:$BX$68,MATCH($A9,'1.4_GUV (P&amp;L)_Boardapproved'!$A:$A,0),MATCH(H$1,'1.4_GUV (P&amp;L)_Boardapproved'!$1:$1,0)),0)</f>
        <v>-17819.550000000003</v>
      </c>
      <c r="I9" s="10">
        <f t="array" ref="I9">IFERROR(INDEX('1.4_GUV (P&amp;L)_Boardapproved'!$A$1:$BX$68,MATCH($A9,'1.4_GUV (P&amp;L)_Boardapproved'!$A:$A,0),MATCH(I$1,'1.4_GUV (P&amp;L)_Boardapproved'!$1:$1,0)),0)</f>
        <v>-12233.550000000007</v>
      </c>
      <c r="J9" s="10">
        <f t="array" ref="J9">IFERROR(INDEX('1.4_GUV (P&amp;L)_Boardapproved'!$A$1:$BX$68,MATCH($A9,'1.4_GUV (P&amp;L)_Boardapproved'!$A:$A,0),MATCH(J$1,'1.4_GUV (P&amp;L)_Boardapproved'!$1:$1,0)),0)</f>
        <v>-4442.5500000000038</v>
      </c>
      <c r="K9" s="10">
        <f t="array" ref="K9">IFERROR(INDEX('1.4_GUV (P&amp;L)_Boardapproved'!$A$1:$BX$68,MATCH($A9,'1.4_GUV (P&amp;L)_Boardapproved'!$A:$A,0),MATCH(K$1,'1.4_GUV (P&amp;L)_Boardapproved'!$1:$1,0)),0)</f>
        <v>1437.4499999999966</v>
      </c>
      <c r="L9" s="10">
        <f t="array" ref="L9">IFERROR(INDEX('1.4_GUV (P&amp;L)_Boardapproved'!$A$1:$BX$68,MATCH($A9,'1.4_GUV (P&amp;L)_Boardapproved'!$A:$A,0),MATCH(L$1,'1.4_GUV (P&amp;L)_Boardapproved'!$1:$1,0)),0)</f>
        <v>8472.4499999999953</v>
      </c>
      <c r="M9" s="10">
        <f t="array" ref="M9">IFERROR(INDEX('1.4_GUV (P&amp;L)_Boardapproved'!$A$1:$BX$68,MATCH($A9,'1.4_GUV (P&amp;L)_Boardapproved'!$A:$A,0),MATCH(M$1,'1.4_GUV (P&amp;L)_Boardapproved'!$1:$1,0)),0)</f>
        <v>7611.4499999999944</v>
      </c>
      <c r="N9" s="10">
        <f t="array" ref="N9">IFERROR(INDEX('1.4_GUV (P&amp;L)_Boardapproved'!$A$1:$BX$68,MATCH($A9,'1.4_GUV (P&amp;L)_Boardapproved'!$A:$A,0),MATCH(N$1,'1.4_GUV (P&amp;L)_Boardapproved'!$1:$1,0)),0)</f>
        <v>23781.449999999997</v>
      </c>
      <c r="O9" s="10">
        <f t="array" ref="O9">IFERROR(INDEX('1.4_GUV (P&amp;L)_Boardapproved'!$A$1:$BX$68,MATCH($A9,'1.4_GUV (P&amp;L)_Boardapproved'!$A:$A,0),MATCH(O$1,'1.4_GUV (P&amp;L)_Boardapproved'!$1:$1,0)),0)</f>
        <v>17833.550000000003</v>
      </c>
      <c r="P9" s="111">
        <f t="array" ref="P9">IFERROR(INDEX('1.4_GUV (P&amp;L)_Boardapproved'!$A$1:$BX$68,MATCH($A9,'1.4_GUV (P&amp;L)_Boardapproved'!$A:$A,0),MATCH(P$1,'1.4_GUV (P&amp;L)_Boardapproved'!$1:$1,0)),0)</f>
        <v>30885.05</v>
      </c>
      <c r="Q9" s="10">
        <f t="array" ref="Q9">IFERROR(INDEX('1.4_GUV (P&amp;L)_Boardapproved'!$A$1:$BX$68,MATCH($A9,'1.4_GUV (P&amp;L)_Boardapproved'!$A:$A,0),MATCH(Q$1,'1.4_GUV (P&amp;L)_Boardapproved'!$1:$1,0)),0)</f>
        <v>38712.800000000003</v>
      </c>
      <c r="R9" s="10">
        <f t="array" ref="R9">IFERROR(INDEX('1.4_GUV (P&amp;L)_Boardapproved'!$A$1:$BX$68,MATCH($A9,'1.4_GUV (P&amp;L)_Boardapproved'!$A:$A,0),MATCH(R$1,'1.4_GUV (P&amp;L)_Boardapproved'!$1:$1,0)),0)</f>
        <v>46532.441567116832</v>
      </c>
      <c r="S9" s="10">
        <f t="array" ref="S9">IFERROR(INDEX('1.4_GUV (P&amp;L)_Boardapproved'!$A$1:$BX$68,MATCH($A9,'1.4_GUV (P&amp;L)_Boardapproved'!$A:$A,0),MATCH(S$1,'1.4_GUV (P&amp;L)_Boardapproved'!$1:$1,0)),0)</f>
        <v>37711.921549246756</v>
      </c>
      <c r="T9" s="10">
        <f t="array" ref="T9">IFERROR(INDEX('1.4_GUV (P&amp;L)_Boardapproved'!$A$1:$BX$68,MATCH($A9,'1.4_GUV (P&amp;L)_Boardapproved'!$A:$A,0),MATCH(T$1,'1.4_GUV (P&amp;L)_Boardapproved'!$1:$1,0)),0)</f>
        <v>43856.677525934349</v>
      </c>
      <c r="U9" s="10">
        <f t="array" ref="U9">IFERROR(INDEX('1.4_GUV (P&amp;L)_Boardapproved'!$A$1:$BX$68,MATCH($A9,'1.4_GUV (P&amp;L)_Boardapproved'!$A:$A,0),MATCH(U$1,'1.4_GUV (P&amp;L)_Boardapproved'!$1:$1,0)),0)</f>
        <v>44604.462243477836</v>
      </c>
      <c r="V9" s="10">
        <f t="array" ref="V9">IFERROR(INDEX('1.4_GUV (P&amp;L)_Boardapproved'!$A$1:$BX$68,MATCH($A9,'1.4_GUV (P&amp;L)_Boardapproved'!$A:$A,0),MATCH(V$1,'1.4_GUV (P&amp;L)_Boardapproved'!$1:$1,0)),0)</f>
        <v>46666.357016801376</v>
      </c>
      <c r="W9" s="10">
        <f t="array" ref="W9">IFERROR(INDEX('1.4_GUV (P&amp;L)_Boardapproved'!$A$1:$BX$68,MATCH($A9,'1.4_GUV (P&amp;L)_Boardapproved'!$A:$A,0),MATCH(W$1,'1.4_GUV (P&amp;L)_Boardapproved'!$1:$1,0)),0)</f>
        <v>51153.168113760876</v>
      </c>
      <c r="X9" s="10">
        <f t="array" ref="X9">IFERROR(INDEX('1.4_GUV (P&amp;L)_Boardapproved'!$A$1:$BX$68,MATCH($A9,'1.4_GUV (P&amp;L)_Boardapproved'!$A:$A,0),MATCH(X$1,'1.4_GUV (P&amp;L)_Boardapproved'!$1:$1,0)),0)</f>
        <v>56263.607844642742</v>
      </c>
      <c r="Y9" s="10">
        <f t="array" ref="Y9">IFERROR(INDEX('1.4_GUV (P&amp;L)_Boardapproved'!$A$1:$BX$68,MATCH($A9,'1.4_GUV (P&amp;L)_Boardapproved'!$A:$A,0),MATCH(Y$1,'1.4_GUV (P&amp;L)_Boardapproved'!$1:$1,0)),0)</f>
        <v>55989.56608129519</v>
      </c>
      <c r="Z9" s="10">
        <f t="array" ref="Z9">IFERROR(INDEX('1.4_GUV (P&amp;L)_Boardapproved'!$A$1:$BX$68,MATCH($A9,'1.4_GUV (P&amp;L)_Boardapproved'!$A:$A,0),MATCH(Z$1,'1.4_GUV (P&amp;L)_Boardapproved'!$1:$1,0)),0)</f>
        <v>67121.400287873039</v>
      </c>
      <c r="AA9" s="10">
        <f t="array" ref="AA9">IFERROR(INDEX('1.4_GUV (P&amp;L)_Boardapproved'!$A$1:$BX$68,MATCH($A9,'1.4_GUV (P&amp;L)_Boardapproved'!$A:$A,0),MATCH(AA$1,'1.4_GUV (P&amp;L)_Boardapproved'!$1:$1,0)),0)</f>
        <v>66428.201336642509</v>
      </c>
    </row>
    <row r="10" spans="1:27">
      <c r="A10" s="17" t="s">
        <v>364</v>
      </c>
      <c r="B10" s="104" t="s">
        <v>288</v>
      </c>
      <c r="C10" s="18" t="str">
        <f>VLOOKUP(A10,'1.4_GUV (P&amp;L)_Boardapproved'!A:B,2,FALSE)</f>
        <v>Cashflow from / to Investing</v>
      </c>
      <c r="D10" s="10">
        <f t="array" ref="D10">IFERROR(INDEX('1.4_GUV (P&amp;L)_Boardapproved'!$A$1:$BX$68,MATCH($A10,'1.4_GUV (P&amp;L)_Boardapproved'!$A:$A,0),MATCH(D$1,'1.4_GUV (P&amp;L)_Boardapproved'!$1:$1,0)),0)</f>
        <v>-9000</v>
      </c>
      <c r="E10" s="10">
        <f t="array" ref="E10">IFERROR(INDEX('1.4_GUV (P&amp;L)_Boardapproved'!$A$1:$BX$68,MATCH($A10,'1.4_GUV (P&amp;L)_Boardapproved'!$A:$A,0),MATCH(E$1,'1.4_GUV (P&amp;L)_Boardapproved'!$1:$1,0)),0)</f>
        <v>0</v>
      </c>
      <c r="F10" s="10">
        <f t="array" ref="F10">IFERROR(INDEX('1.4_GUV (P&amp;L)_Boardapproved'!$A$1:$BX$68,MATCH($A10,'1.4_GUV (P&amp;L)_Boardapproved'!$A:$A,0),MATCH(F$1,'1.4_GUV (P&amp;L)_Boardapproved'!$1:$1,0)),0)</f>
        <v>0</v>
      </c>
      <c r="G10" s="10">
        <f t="array" ref="G10">IFERROR(INDEX('1.4_GUV (P&amp;L)_Boardapproved'!$A$1:$BX$68,MATCH($A10,'1.4_GUV (P&amp;L)_Boardapproved'!$A:$A,0),MATCH(G$1,'1.4_GUV (P&amp;L)_Boardapproved'!$1:$1,0)),0)</f>
        <v>0</v>
      </c>
      <c r="H10" s="10">
        <f t="array" ref="H10">IFERROR(INDEX('1.4_GUV (P&amp;L)_Boardapproved'!$A$1:$BX$68,MATCH($A10,'1.4_GUV (P&amp;L)_Boardapproved'!$A:$A,0),MATCH(H$1,'1.4_GUV (P&amp;L)_Boardapproved'!$1:$1,0)),0)</f>
        <v>0</v>
      </c>
      <c r="I10" s="10">
        <f t="array" ref="I10">IFERROR(INDEX('1.4_GUV (P&amp;L)_Boardapproved'!$A$1:$BX$68,MATCH($A10,'1.4_GUV (P&amp;L)_Boardapproved'!$A:$A,0),MATCH(I$1,'1.4_GUV (P&amp;L)_Boardapproved'!$1:$1,0)),0)</f>
        <v>0</v>
      </c>
      <c r="J10" s="10">
        <f t="array" ref="J10">IFERROR(INDEX('1.4_GUV (P&amp;L)_Boardapproved'!$A$1:$BX$68,MATCH($A10,'1.4_GUV (P&amp;L)_Boardapproved'!$A:$A,0),MATCH(J$1,'1.4_GUV (P&amp;L)_Boardapproved'!$1:$1,0)),0)</f>
        <v>0</v>
      </c>
      <c r="K10" s="10">
        <f t="array" ref="K10">IFERROR(INDEX('1.4_GUV (P&amp;L)_Boardapproved'!$A$1:$BX$68,MATCH($A10,'1.4_GUV (P&amp;L)_Boardapproved'!$A:$A,0),MATCH(K$1,'1.4_GUV (P&amp;L)_Boardapproved'!$1:$1,0)),0)</f>
        <v>0</v>
      </c>
      <c r="L10" s="10">
        <f t="array" ref="L10">IFERROR(INDEX('1.4_GUV (P&amp;L)_Boardapproved'!$A$1:$BX$68,MATCH($A10,'1.4_GUV (P&amp;L)_Boardapproved'!$A:$A,0),MATCH(L$1,'1.4_GUV (P&amp;L)_Boardapproved'!$1:$1,0)),0)</f>
        <v>0</v>
      </c>
      <c r="M10" s="10">
        <f t="array" ref="M10">IFERROR(INDEX('1.4_GUV (P&amp;L)_Boardapproved'!$A$1:$BX$68,MATCH($A10,'1.4_GUV (P&amp;L)_Boardapproved'!$A:$A,0),MATCH(M$1,'1.4_GUV (P&amp;L)_Boardapproved'!$1:$1,0)),0)</f>
        <v>0</v>
      </c>
      <c r="N10" s="10">
        <f t="array" ref="N10">IFERROR(INDEX('1.4_GUV (P&amp;L)_Boardapproved'!$A$1:$BX$68,MATCH($A10,'1.4_GUV (P&amp;L)_Boardapproved'!$A:$A,0),MATCH(N$1,'1.4_GUV (P&amp;L)_Boardapproved'!$1:$1,0)),0)</f>
        <v>0</v>
      </c>
      <c r="O10" s="10">
        <f t="array" ref="O10">IFERROR(INDEX('1.4_GUV (P&amp;L)_Boardapproved'!$A$1:$BX$68,MATCH($A10,'1.4_GUV (P&amp;L)_Boardapproved'!$A:$A,0),MATCH(O$1,'1.4_GUV (P&amp;L)_Boardapproved'!$1:$1,0)),0)</f>
        <v>-2000</v>
      </c>
      <c r="P10" s="111">
        <f t="array" ref="P10">IFERROR(INDEX('1.4_GUV (P&amp;L)_Boardapproved'!$A$1:$BX$68,MATCH($A10,'1.4_GUV (P&amp;L)_Boardapproved'!$A:$A,0),MATCH(P$1,'1.4_GUV (P&amp;L)_Boardapproved'!$1:$1,0)),0)</f>
        <v>0</v>
      </c>
      <c r="Q10" s="10">
        <f t="array" ref="Q10">IFERROR(INDEX('1.4_GUV (P&amp;L)_Boardapproved'!$A$1:$BX$68,MATCH($A10,'1.4_GUV (P&amp;L)_Boardapproved'!$A:$A,0),MATCH(Q$1,'1.4_GUV (P&amp;L)_Boardapproved'!$1:$1,0)),0)</f>
        <v>0</v>
      </c>
      <c r="R10" s="10">
        <f t="array" ref="R10">IFERROR(INDEX('1.4_GUV (P&amp;L)_Boardapproved'!$A$1:$BX$68,MATCH($A10,'1.4_GUV (P&amp;L)_Boardapproved'!$A:$A,0),MATCH(R$1,'1.4_GUV (P&amp;L)_Boardapproved'!$1:$1,0)),0)</f>
        <v>0</v>
      </c>
      <c r="S10" s="10">
        <f t="array" ref="S10">IFERROR(INDEX('1.4_GUV (P&amp;L)_Boardapproved'!$A$1:$BX$68,MATCH($A10,'1.4_GUV (P&amp;L)_Boardapproved'!$A:$A,0),MATCH(S$1,'1.4_GUV (P&amp;L)_Boardapproved'!$1:$1,0)),0)</f>
        <v>0</v>
      </c>
      <c r="T10" s="10">
        <f t="array" ref="T10">IFERROR(INDEX('1.4_GUV (P&amp;L)_Boardapproved'!$A$1:$BX$68,MATCH($A10,'1.4_GUV (P&amp;L)_Boardapproved'!$A:$A,0),MATCH(T$1,'1.4_GUV (P&amp;L)_Boardapproved'!$1:$1,0)),0)</f>
        <v>0</v>
      </c>
      <c r="U10" s="10">
        <f t="array" ref="U10">IFERROR(INDEX('1.4_GUV (P&amp;L)_Boardapproved'!$A$1:$BX$68,MATCH($A10,'1.4_GUV (P&amp;L)_Boardapproved'!$A:$A,0),MATCH(U$1,'1.4_GUV (P&amp;L)_Boardapproved'!$1:$1,0)),0)</f>
        <v>-1000</v>
      </c>
      <c r="V10" s="10">
        <f t="array" ref="V10">IFERROR(INDEX('1.4_GUV (P&amp;L)_Boardapproved'!$A$1:$BX$68,MATCH($A10,'1.4_GUV (P&amp;L)_Boardapproved'!$A:$A,0),MATCH(V$1,'1.4_GUV (P&amp;L)_Boardapproved'!$1:$1,0)),0)</f>
        <v>-1000</v>
      </c>
      <c r="W10" s="10">
        <f t="array" ref="W10">IFERROR(INDEX('1.4_GUV (P&amp;L)_Boardapproved'!$A$1:$BX$68,MATCH($A10,'1.4_GUV (P&amp;L)_Boardapproved'!$A:$A,0),MATCH(W$1,'1.4_GUV (P&amp;L)_Boardapproved'!$1:$1,0)),0)</f>
        <v>0</v>
      </c>
      <c r="X10" s="10">
        <f t="array" ref="X10">IFERROR(INDEX('1.4_GUV (P&amp;L)_Boardapproved'!$A$1:$BX$68,MATCH($A10,'1.4_GUV (P&amp;L)_Boardapproved'!$A:$A,0),MATCH(X$1,'1.4_GUV (P&amp;L)_Boardapproved'!$1:$1,0)),0)</f>
        <v>0</v>
      </c>
      <c r="Y10" s="10">
        <f t="array" ref="Y10">IFERROR(INDEX('1.4_GUV (P&amp;L)_Boardapproved'!$A$1:$BX$68,MATCH($A10,'1.4_GUV (P&amp;L)_Boardapproved'!$A:$A,0),MATCH(Y$1,'1.4_GUV (P&amp;L)_Boardapproved'!$1:$1,0)),0)</f>
        <v>0</v>
      </c>
      <c r="Z10" s="10">
        <f t="array" ref="Z10">IFERROR(INDEX('1.4_GUV (P&amp;L)_Boardapproved'!$A$1:$BX$68,MATCH($A10,'1.4_GUV (P&amp;L)_Boardapproved'!$A:$A,0),MATCH(Z$1,'1.4_GUV (P&amp;L)_Boardapproved'!$1:$1,0)),0)</f>
        <v>0</v>
      </c>
      <c r="AA10" s="10">
        <f t="array" ref="AA10">IFERROR(INDEX('1.4_GUV (P&amp;L)_Boardapproved'!$A$1:$BX$68,MATCH($A10,'1.4_GUV (P&amp;L)_Boardapproved'!$A:$A,0),MATCH(AA$1,'1.4_GUV (P&amp;L)_Boardapproved'!$1:$1,0)),0)</f>
        <v>-1000</v>
      </c>
    </row>
    <row r="11" spans="1:27">
      <c r="A11" s="17" t="s">
        <v>366</v>
      </c>
      <c r="B11" s="104" t="s">
        <v>288</v>
      </c>
      <c r="C11" s="18" t="str">
        <f>VLOOKUP(A11,'1.4_GUV (P&amp;L)_Boardapproved'!A:B,2,FALSE)</f>
        <v>Cashflow from / to Financing</v>
      </c>
      <c r="D11" s="10">
        <f t="array" ref="D11">IFERROR(INDEX('1.4_GUV (P&amp;L)_Boardapproved'!$A$1:$BX$68,MATCH($A11,'1.4_GUV (P&amp;L)_Boardapproved'!$A:$A,0),MATCH(D$1,'1.4_GUV (P&amp;L)_Boardapproved'!$1:$1,0)),0)</f>
        <v>250000</v>
      </c>
      <c r="E11" s="10">
        <f t="array" ref="E11">IFERROR(INDEX('1.4_GUV (P&amp;L)_Boardapproved'!$A$1:$BX$68,MATCH($A11,'1.4_GUV (P&amp;L)_Boardapproved'!$A:$A,0),MATCH(E$1,'1.4_GUV (P&amp;L)_Boardapproved'!$1:$1,0)),0)</f>
        <v>0</v>
      </c>
      <c r="F11" s="10">
        <f t="array" ref="F11">IFERROR(INDEX('1.4_GUV (P&amp;L)_Boardapproved'!$A$1:$BX$68,MATCH($A11,'1.4_GUV (P&amp;L)_Boardapproved'!$A:$A,0),MATCH(F$1,'1.4_GUV (P&amp;L)_Boardapproved'!$1:$1,0)),0)</f>
        <v>0</v>
      </c>
      <c r="G11" s="10">
        <f t="array" ref="G11">IFERROR(INDEX('1.4_GUV (P&amp;L)_Boardapproved'!$A$1:$BX$68,MATCH($A11,'1.4_GUV (P&amp;L)_Boardapproved'!$A:$A,0),MATCH(G$1,'1.4_GUV (P&amp;L)_Boardapproved'!$1:$1,0)),0)</f>
        <v>0</v>
      </c>
      <c r="H11" s="10">
        <f t="array" ref="H11">IFERROR(INDEX('1.4_GUV (P&amp;L)_Boardapproved'!$A$1:$BX$68,MATCH($A11,'1.4_GUV (P&amp;L)_Boardapproved'!$A:$A,0),MATCH(H$1,'1.4_GUV (P&amp;L)_Boardapproved'!$1:$1,0)),0)</f>
        <v>0</v>
      </c>
      <c r="I11" s="10">
        <f t="array" ref="I11">IFERROR(INDEX('1.4_GUV (P&amp;L)_Boardapproved'!$A$1:$BX$68,MATCH($A11,'1.4_GUV (P&amp;L)_Boardapproved'!$A:$A,0),MATCH(I$1,'1.4_GUV (P&amp;L)_Boardapproved'!$1:$1,0)),0)</f>
        <v>0</v>
      </c>
      <c r="J11" s="10">
        <f t="array" ref="J11">IFERROR(INDEX('1.4_GUV (P&amp;L)_Boardapproved'!$A$1:$BX$68,MATCH($A11,'1.4_GUV (P&amp;L)_Boardapproved'!$A:$A,0),MATCH(J$1,'1.4_GUV (P&amp;L)_Boardapproved'!$1:$1,0)),0)</f>
        <v>0</v>
      </c>
      <c r="K11" s="10">
        <f t="array" ref="K11">IFERROR(INDEX('1.4_GUV (P&amp;L)_Boardapproved'!$A$1:$BX$68,MATCH($A11,'1.4_GUV (P&amp;L)_Boardapproved'!$A:$A,0),MATCH(K$1,'1.4_GUV (P&amp;L)_Boardapproved'!$1:$1,0)),0)</f>
        <v>0</v>
      </c>
      <c r="L11" s="10">
        <f t="array" ref="L11">IFERROR(INDEX('1.4_GUV (P&amp;L)_Boardapproved'!$A$1:$BX$68,MATCH($A11,'1.4_GUV (P&amp;L)_Boardapproved'!$A:$A,0),MATCH(L$1,'1.4_GUV (P&amp;L)_Boardapproved'!$1:$1,0)),0)</f>
        <v>0</v>
      </c>
      <c r="M11" s="10">
        <f t="array" ref="M11">IFERROR(INDEX('1.4_GUV (P&amp;L)_Boardapproved'!$A$1:$BX$68,MATCH($A11,'1.4_GUV (P&amp;L)_Boardapproved'!$A:$A,0),MATCH(M$1,'1.4_GUV (P&amp;L)_Boardapproved'!$1:$1,0)),0)</f>
        <v>0</v>
      </c>
      <c r="N11" s="10">
        <f t="array" ref="N11">IFERROR(INDEX('1.4_GUV (P&amp;L)_Boardapproved'!$A$1:$BX$68,MATCH($A11,'1.4_GUV (P&amp;L)_Boardapproved'!$A:$A,0),MATCH(N$1,'1.4_GUV (P&amp;L)_Boardapproved'!$1:$1,0)),0)</f>
        <v>0</v>
      </c>
      <c r="O11" s="10">
        <f t="array" ref="O11">IFERROR(INDEX('1.4_GUV (P&amp;L)_Boardapproved'!$A$1:$BX$68,MATCH($A11,'1.4_GUV (P&amp;L)_Boardapproved'!$A:$A,0),MATCH(O$1,'1.4_GUV (P&amp;L)_Boardapproved'!$1:$1,0)),0)</f>
        <v>0</v>
      </c>
      <c r="P11" s="111">
        <f t="array" ref="P11">IFERROR(INDEX('1.4_GUV (P&amp;L)_Boardapproved'!$A$1:$BX$68,MATCH($A11,'1.4_GUV (P&amp;L)_Boardapproved'!$A:$A,0),MATCH(P$1,'1.4_GUV (P&amp;L)_Boardapproved'!$1:$1,0)),0)</f>
        <v>0</v>
      </c>
      <c r="Q11" s="10">
        <f t="array" ref="Q11">IFERROR(INDEX('1.4_GUV (P&amp;L)_Boardapproved'!$A$1:$BX$68,MATCH($A11,'1.4_GUV (P&amp;L)_Boardapproved'!$A:$A,0),MATCH(Q$1,'1.4_GUV (P&amp;L)_Boardapproved'!$1:$1,0)),0)</f>
        <v>0</v>
      </c>
      <c r="R11" s="10">
        <f t="array" ref="R11">IFERROR(INDEX('1.4_GUV (P&amp;L)_Boardapproved'!$A$1:$BX$68,MATCH($A11,'1.4_GUV (P&amp;L)_Boardapproved'!$A:$A,0),MATCH(R$1,'1.4_GUV (P&amp;L)_Boardapproved'!$1:$1,0)),0)</f>
        <v>0</v>
      </c>
      <c r="S11" s="10">
        <f t="array" ref="S11">IFERROR(INDEX('1.4_GUV (P&amp;L)_Boardapproved'!$A$1:$BX$68,MATCH($A11,'1.4_GUV (P&amp;L)_Boardapproved'!$A:$A,0),MATCH(S$1,'1.4_GUV (P&amp;L)_Boardapproved'!$1:$1,0)),0)</f>
        <v>0</v>
      </c>
      <c r="T11" s="10">
        <f t="array" ref="T11">IFERROR(INDEX('1.4_GUV (P&amp;L)_Boardapproved'!$A$1:$BX$68,MATCH($A11,'1.4_GUV (P&amp;L)_Boardapproved'!$A:$A,0),MATCH(T$1,'1.4_GUV (P&amp;L)_Boardapproved'!$1:$1,0)),0)</f>
        <v>0</v>
      </c>
      <c r="U11" s="10">
        <f t="array" ref="U11">IFERROR(INDEX('1.4_GUV (P&amp;L)_Boardapproved'!$A$1:$BX$68,MATCH($A11,'1.4_GUV (P&amp;L)_Boardapproved'!$A:$A,0),MATCH(U$1,'1.4_GUV (P&amp;L)_Boardapproved'!$1:$1,0)),0)</f>
        <v>0</v>
      </c>
      <c r="V11" s="10">
        <f t="array" ref="V11">IFERROR(INDEX('1.4_GUV (P&amp;L)_Boardapproved'!$A$1:$BX$68,MATCH($A11,'1.4_GUV (P&amp;L)_Boardapproved'!$A:$A,0),MATCH(V$1,'1.4_GUV (P&amp;L)_Boardapproved'!$1:$1,0)),0)</f>
        <v>0</v>
      </c>
      <c r="W11" s="10">
        <f t="array" ref="W11">IFERROR(INDEX('1.4_GUV (P&amp;L)_Boardapproved'!$A$1:$BX$68,MATCH($A11,'1.4_GUV (P&amp;L)_Boardapproved'!$A:$A,0),MATCH(W$1,'1.4_GUV (P&amp;L)_Boardapproved'!$1:$1,0)),0)</f>
        <v>0</v>
      </c>
      <c r="X11" s="10">
        <f t="array" ref="X11">IFERROR(INDEX('1.4_GUV (P&amp;L)_Boardapproved'!$A$1:$BX$68,MATCH($A11,'1.4_GUV (P&amp;L)_Boardapproved'!$A:$A,0),MATCH(X$1,'1.4_GUV (P&amp;L)_Boardapproved'!$1:$1,0)),0)</f>
        <v>0</v>
      </c>
      <c r="Y11" s="10">
        <f t="array" ref="Y11">IFERROR(INDEX('1.4_GUV (P&amp;L)_Boardapproved'!$A$1:$BX$68,MATCH($A11,'1.4_GUV (P&amp;L)_Boardapproved'!$A:$A,0),MATCH(Y$1,'1.4_GUV (P&amp;L)_Boardapproved'!$1:$1,0)),0)</f>
        <v>0</v>
      </c>
      <c r="Z11" s="10">
        <f t="array" ref="Z11">IFERROR(INDEX('1.4_GUV (P&amp;L)_Boardapproved'!$A$1:$BX$68,MATCH($A11,'1.4_GUV (P&amp;L)_Boardapproved'!$A:$A,0),MATCH(Z$1,'1.4_GUV (P&amp;L)_Boardapproved'!$1:$1,0)),0)</f>
        <v>0</v>
      </c>
      <c r="AA11" s="10">
        <f t="array" ref="AA11">IFERROR(INDEX('1.4_GUV (P&amp;L)_Boardapproved'!$A$1:$BX$68,MATCH($A11,'1.4_GUV (P&amp;L)_Boardapproved'!$A:$A,0),MATCH(AA$1,'1.4_GUV (P&amp;L)_Boardapproved'!$1:$1,0)),0)</f>
        <v>0</v>
      </c>
    </row>
    <row r="12" spans="1:27">
      <c r="A12" s="14" t="s">
        <v>368</v>
      </c>
      <c r="B12" s="104" t="s">
        <v>288</v>
      </c>
      <c r="C12" s="18" t="str">
        <f>VLOOKUP(A12,'1.4_GUV (P&amp;L)_Boardapproved'!A:B,2,FALSE)</f>
        <v>Cash EOP</v>
      </c>
      <c r="D12" s="10">
        <f t="array" ref="D12">IFERROR(INDEX('1.4_GUV (P&amp;L)_Boardapproved'!$A$1:$BX$68,MATCH($A12,'1.4_GUV (P&amp;L)_Boardapproved'!$A:$A,0),MATCH(D$1,'1.4_GUV (P&amp;L)_Boardapproved'!$1:$1,0)),0)</f>
        <v>249807.45</v>
      </c>
      <c r="E12" s="10">
        <f t="array" ref="E12">IFERROR(INDEX('1.4_GUV (P&amp;L)_Boardapproved'!$A$1:$BX$68,MATCH($A12,'1.4_GUV (P&amp;L)_Boardapproved'!$A:$A,0),MATCH(E$1,'1.4_GUV (P&amp;L)_Boardapproved'!$1:$1,0)),0)</f>
        <v>212730.90000000002</v>
      </c>
      <c r="F12" s="10">
        <f t="array" ref="F12">IFERROR(INDEX('1.4_GUV (P&amp;L)_Boardapproved'!$A$1:$BX$68,MATCH($A12,'1.4_GUV (P&amp;L)_Boardapproved'!$A:$A,0),MATCH(F$1,'1.4_GUV (P&amp;L)_Boardapproved'!$1:$1,0)),0)</f>
        <v>182416.35000000003</v>
      </c>
      <c r="G12" s="10">
        <f t="array" ref="G12">IFERROR(INDEX('1.4_GUV (P&amp;L)_Boardapproved'!$A$1:$BX$68,MATCH($A12,'1.4_GUV (P&amp;L)_Boardapproved'!$A:$A,0),MATCH(G$1,'1.4_GUV (P&amp;L)_Boardapproved'!$1:$1,0)),0)</f>
        <v>157099.80000000002</v>
      </c>
      <c r="H12" s="10">
        <f t="array" ref="H12">IFERROR(INDEX('1.4_GUV (P&amp;L)_Boardapproved'!$A$1:$BX$68,MATCH($A12,'1.4_GUV (P&amp;L)_Boardapproved'!$A:$A,0),MATCH(H$1,'1.4_GUV (P&amp;L)_Boardapproved'!$1:$1,0)),0)</f>
        <v>139280.25</v>
      </c>
      <c r="I12" s="10">
        <f t="array" ref="I12">IFERROR(INDEX('1.4_GUV (P&amp;L)_Boardapproved'!$A$1:$BX$68,MATCH($A12,'1.4_GUV (P&amp;L)_Boardapproved'!$A:$A,0),MATCH(I$1,'1.4_GUV (P&amp;L)_Boardapproved'!$1:$1,0)),0)</f>
        <v>127046.7</v>
      </c>
      <c r="J12" s="10">
        <f t="array" ref="J12">IFERROR(INDEX('1.4_GUV (P&amp;L)_Boardapproved'!$A$1:$BX$68,MATCH($A12,'1.4_GUV (P&amp;L)_Boardapproved'!$A:$A,0),MATCH(J$1,'1.4_GUV (P&amp;L)_Boardapproved'!$1:$1,0)),0)</f>
        <v>122604.15</v>
      </c>
      <c r="K12" s="10">
        <f t="array" ref="K12">IFERROR(INDEX('1.4_GUV (P&amp;L)_Boardapproved'!$A$1:$BX$68,MATCH($A12,'1.4_GUV (P&amp;L)_Boardapproved'!$A:$A,0),MATCH(K$1,'1.4_GUV (P&amp;L)_Boardapproved'!$1:$1,0)),0)</f>
        <v>124041.59999999999</v>
      </c>
      <c r="L12" s="10">
        <f t="array" ref="L12">IFERROR(INDEX('1.4_GUV (P&amp;L)_Boardapproved'!$A$1:$BX$68,MATCH($A12,'1.4_GUV (P&amp;L)_Boardapproved'!$A:$A,0),MATCH(L$1,'1.4_GUV (P&amp;L)_Boardapproved'!$1:$1,0)),0)</f>
        <v>132514.04999999999</v>
      </c>
      <c r="M12" s="10">
        <f t="array" ref="M12">IFERROR(INDEX('1.4_GUV (P&amp;L)_Boardapproved'!$A$1:$BX$68,MATCH($A12,'1.4_GUV (P&amp;L)_Boardapproved'!$A:$A,0),MATCH(M$1,'1.4_GUV (P&amp;L)_Boardapproved'!$1:$1,0)),0)</f>
        <v>140125.49999999997</v>
      </c>
      <c r="N12" s="10">
        <f t="array" ref="N12">IFERROR(INDEX('1.4_GUV (P&amp;L)_Boardapproved'!$A$1:$BX$68,MATCH($A12,'1.4_GUV (P&amp;L)_Boardapproved'!$A:$A,0),MATCH(N$1,'1.4_GUV (P&amp;L)_Boardapproved'!$1:$1,0)),0)</f>
        <v>163906.94999999995</v>
      </c>
      <c r="O12" s="10">
        <f t="array" ref="O12">IFERROR(INDEX('1.4_GUV (P&amp;L)_Boardapproved'!$A$1:$BX$68,MATCH($A12,'1.4_GUV (P&amp;L)_Boardapproved'!$A:$A,0),MATCH(O$1,'1.4_GUV (P&amp;L)_Boardapproved'!$1:$1,0)),0)</f>
        <v>183740.49999999994</v>
      </c>
      <c r="P12" s="111">
        <f t="array" ref="P12">IFERROR(INDEX('1.4_GUV (P&amp;L)_Boardapproved'!$A$1:$BX$68,MATCH($A12,'1.4_GUV (P&amp;L)_Boardapproved'!$A:$A,0),MATCH(P$1,'1.4_GUV (P&amp;L)_Boardapproved'!$1:$1,0)),0)</f>
        <v>214625.54999999993</v>
      </c>
      <c r="Q12" s="10">
        <f t="array" ref="Q12">IFERROR(INDEX('1.4_GUV (P&amp;L)_Boardapproved'!$A$1:$BX$68,MATCH($A12,'1.4_GUV (P&amp;L)_Boardapproved'!$A:$A,0),MATCH(Q$1,'1.4_GUV (P&amp;L)_Boardapproved'!$1:$1,0)),0)</f>
        <v>253338.34999999992</v>
      </c>
      <c r="R12" s="10">
        <f t="array" ref="R12">IFERROR(INDEX('1.4_GUV (P&amp;L)_Boardapproved'!$A$1:$BX$68,MATCH($A12,'1.4_GUV (P&amp;L)_Boardapproved'!$A:$A,0),MATCH(R$1,'1.4_GUV (P&amp;L)_Boardapproved'!$1:$1,0)),0)</f>
        <v>299870.79156711674</v>
      </c>
      <c r="S12" s="10">
        <f t="array" ref="S12">IFERROR(INDEX('1.4_GUV (P&amp;L)_Boardapproved'!$A$1:$BX$68,MATCH($A12,'1.4_GUV (P&amp;L)_Boardapproved'!$A:$A,0),MATCH(S$1,'1.4_GUV (P&amp;L)_Boardapproved'!$1:$1,0)),0)</f>
        <v>337582.71311636351</v>
      </c>
      <c r="T12" s="10">
        <f t="array" ref="T12">IFERROR(INDEX('1.4_GUV (P&amp;L)_Boardapproved'!$A$1:$BX$68,MATCH($A12,'1.4_GUV (P&amp;L)_Boardapproved'!$A:$A,0),MATCH(T$1,'1.4_GUV (P&amp;L)_Boardapproved'!$1:$1,0)),0)</f>
        <v>381439.39064229786</v>
      </c>
      <c r="U12" s="10">
        <f t="array" ref="U12">IFERROR(INDEX('1.4_GUV (P&amp;L)_Boardapproved'!$A$1:$BX$68,MATCH($A12,'1.4_GUV (P&amp;L)_Boardapproved'!$A:$A,0),MATCH(U$1,'1.4_GUV (P&amp;L)_Boardapproved'!$1:$1,0)),0)</f>
        <v>427043.85288577568</v>
      </c>
      <c r="V12" s="10">
        <f t="array" ref="V12">IFERROR(INDEX('1.4_GUV (P&amp;L)_Boardapproved'!$A$1:$BX$68,MATCH($A12,'1.4_GUV (P&amp;L)_Boardapproved'!$A:$A,0),MATCH(V$1,'1.4_GUV (P&amp;L)_Boardapproved'!$1:$1,0)),0)</f>
        <v>474710.20990257704</v>
      </c>
      <c r="W12" s="10">
        <f t="array" ref="W12">IFERROR(INDEX('1.4_GUV (P&amp;L)_Boardapproved'!$A$1:$BX$68,MATCH($A12,'1.4_GUV (P&amp;L)_Boardapproved'!$A:$A,0),MATCH(W$1,'1.4_GUV (P&amp;L)_Boardapproved'!$1:$1,0)),0)</f>
        <v>525863.37801633787</v>
      </c>
      <c r="X12" s="10">
        <f t="array" ref="X12">IFERROR(INDEX('1.4_GUV (P&amp;L)_Boardapproved'!$A$1:$BX$68,MATCH($A12,'1.4_GUV (P&amp;L)_Boardapproved'!$A:$A,0),MATCH(X$1,'1.4_GUV (P&amp;L)_Boardapproved'!$1:$1,0)),0)</f>
        <v>582126.98586098058</v>
      </c>
      <c r="Y12" s="10">
        <f t="array" ref="Y12">IFERROR(INDEX('1.4_GUV (P&amp;L)_Boardapproved'!$A$1:$BX$68,MATCH($A12,'1.4_GUV (P&amp;L)_Boardapproved'!$A:$A,0),MATCH(Y$1,'1.4_GUV (P&amp;L)_Boardapproved'!$1:$1,0)),0)</f>
        <v>638116.55194227572</v>
      </c>
      <c r="Z12" s="10">
        <f t="array" ref="Z12">IFERROR(INDEX('1.4_GUV (P&amp;L)_Boardapproved'!$A$1:$BX$68,MATCH($A12,'1.4_GUV (P&amp;L)_Boardapproved'!$A:$A,0),MATCH(Z$1,'1.4_GUV (P&amp;L)_Boardapproved'!$1:$1,0)),0)</f>
        <v>705237.95223014872</v>
      </c>
      <c r="AA12" s="10">
        <f t="array" ref="AA12">IFERROR(INDEX('1.4_GUV (P&amp;L)_Boardapproved'!$A$1:$BX$68,MATCH($A12,'1.4_GUV (P&amp;L)_Boardapproved'!$A:$A,0),MATCH(AA$1,'1.4_GUV (P&amp;L)_Boardapproved'!$1:$1,0)),0)</f>
        <v>772666.15356679121</v>
      </c>
    </row>
    <row r="13" spans="1:27">
      <c r="A13" s="17" t="s">
        <v>369</v>
      </c>
      <c r="B13" s="104" t="s">
        <v>288</v>
      </c>
      <c r="C13" s="19" t="str">
        <f>VLOOKUP(A13,'1.4_GUV (P&amp;L)_Boardapproved'!A:B,2,FALSE)</f>
        <v>Change in Liquidity</v>
      </c>
      <c r="D13" s="12">
        <f t="array" ref="D13">IFERROR(INDEX('1.4_GUV (P&amp;L)_Boardapproved'!$A$1:$BX$68,MATCH($A13,'1.4_GUV (P&amp;L)_Boardapproved'!$A:$A,0),MATCH(D$1,'1.4_GUV (P&amp;L)_Boardapproved'!$1:$1,0)),0)</f>
        <v>199807.45</v>
      </c>
      <c r="E13" s="12">
        <f t="array" ref="E13">IFERROR(INDEX('1.4_GUV (P&amp;L)_Boardapproved'!$A$1:$BX$68,MATCH($A13,'1.4_GUV (P&amp;L)_Boardapproved'!$A:$A,0),MATCH(E$1,'1.4_GUV (P&amp;L)_Boardapproved'!$1:$1,0)),0)</f>
        <v>-37076.549999999988</v>
      </c>
      <c r="F13" s="12">
        <f t="array" ref="F13">IFERROR(INDEX('1.4_GUV (P&amp;L)_Boardapproved'!$A$1:$BX$68,MATCH($A13,'1.4_GUV (P&amp;L)_Boardapproved'!$A:$A,0),MATCH(F$1,'1.4_GUV (P&amp;L)_Boardapproved'!$1:$1,0)),0)</f>
        <v>-30314.549999999988</v>
      </c>
      <c r="G13" s="12">
        <f t="array" ref="G13">IFERROR(INDEX('1.4_GUV (P&amp;L)_Boardapproved'!$A$1:$BX$68,MATCH($A13,'1.4_GUV (P&amp;L)_Boardapproved'!$A:$A,0),MATCH(G$1,'1.4_GUV (P&amp;L)_Boardapproved'!$1:$1,0)),0)</f>
        <v>-25316.550000000017</v>
      </c>
      <c r="H13" s="12">
        <f t="array" ref="H13">IFERROR(INDEX('1.4_GUV (P&amp;L)_Boardapproved'!$A$1:$BX$68,MATCH($A13,'1.4_GUV (P&amp;L)_Boardapproved'!$A:$A,0),MATCH(H$1,'1.4_GUV (P&amp;L)_Boardapproved'!$1:$1,0)),0)</f>
        <v>-17819.550000000017</v>
      </c>
      <c r="I13" s="12">
        <f t="array" ref="I13">IFERROR(INDEX('1.4_GUV (P&amp;L)_Boardapproved'!$A$1:$BX$68,MATCH($A13,'1.4_GUV (P&amp;L)_Boardapproved'!$A:$A,0),MATCH(I$1,'1.4_GUV (P&amp;L)_Boardapproved'!$1:$1,0)),0)</f>
        <v>-12233.550000000003</v>
      </c>
      <c r="J13" s="12">
        <f t="array" ref="J13">IFERROR(INDEX('1.4_GUV (P&amp;L)_Boardapproved'!$A$1:$BX$68,MATCH($A13,'1.4_GUV (P&amp;L)_Boardapproved'!$A:$A,0),MATCH(J$1,'1.4_GUV (P&amp;L)_Boardapproved'!$1:$1,0)),0)</f>
        <v>-4442.5500000000029</v>
      </c>
      <c r="K13" s="12">
        <f t="array" ref="K13">IFERROR(INDEX('1.4_GUV (P&amp;L)_Boardapproved'!$A$1:$BX$68,MATCH($A13,'1.4_GUV (P&amp;L)_Boardapproved'!$A:$A,0),MATCH(K$1,'1.4_GUV (P&amp;L)_Boardapproved'!$1:$1,0)),0)</f>
        <v>1437.4499999999971</v>
      </c>
      <c r="L13" s="12">
        <f t="array" ref="L13">IFERROR(INDEX('1.4_GUV (P&amp;L)_Boardapproved'!$A$1:$BX$68,MATCH($A13,'1.4_GUV (P&amp;L)_Boardapproved'!$A:$A,0),MATCH(L$1,'1.4_GUV (P&amp;L)_Boardapproved'!$1:$1,0)),0)</f>
        <v>8472.4499999999971</v>
      </c>
      <c r="M13" s="12">
        <f t="array" ref="M13">IFERROR(INDEX('1.4_GUV (P&amp;L)_Boardapproved'!$A$1:$BX$68,MATCH($A13,'1.4_GUV (P&amp;L)_Boardapproved'!$A:$A,0),MATCH(M$1,'1.4_GUV (P&amp;L)_Boardapproved'!$1:$1,0)),0)</f>
        <v>7611.4499999999825</v>
      </c>
      <c r="N13" s="12">
        <f t="array" ref="N13">IFERROR(INDEX('1.4_GUV (P&amp;L)_Boardapproved'!$A$1:$BX$68,MATCH($A13,'1.4_GUV (P&amp;L)_Boardapproved'!$A:$A,0),MATCH(N$1,'1.4_GUV (P&amp;L)_Boardapproved'!$1:$1,0)),0)</f>
        <v>23781.449999999983</v>
      </c>
      <c r="O13" s="12">
        <f t="array" ref="O13">IFERROR(INDEX('1.4_GUV (P&amp;L)_Boardapproved'!$A$1:$BX$68,MATCH($A13,'1.4_GUV (P&amp;L)_Boardapproved'!$A:$A,0),MATCH(O$1,'1.4_GUV (P&amp;L)_Boardapproved'!$1:$1,0)),0)</f>
        <v>19833.549999999988</v>
      </c>
      <c r="P13" s="120">
        <f t="array" ref="P13">IFERROR(INDEX('1.4_GUV (P&amp;L)_Boardapproved'!$A$1:$BX$68,MATCH($A13,'1.4_GUV (P&amp;L)_Boardapproved'!$A:$A,0),MATCH(P$1,'1.4_GUV (P&amp;L)_Boardapproved'!$1:$1,0)),0)</f>
        <v>30885.049999999988</v>
      </c>
      <c r="Q13" s="12">
        <f t="array" ref="Q13">IFERROR(INDEX('1.4_GUV (P&amp;L)_Boardapproved'!$A$1:$BX$68,MATCH($A13,'1.4_GUV (P&amp;L)_Boardapproved'!$A:$A,0),MATCH(Q$1,'1.4_GUV (P&amp;L)_Boardapproved'!$1:$1,0)),0)</f>
        <v>38712.799999999988</v>
      </c>
      <c r="R13" s="12">
        <f t="array" ref="R13">IFERROR(INDEX('1.4_GUV (P&amp;L)_Boardapproved'!$A$1:$BX$68,MATCH($A13,'1.4_GUV (P&amp;L)_Boardapproved'!$A:$A,0),MATCH(R$1,'1.4_GUV (P&amp;L)_Boardapproved'!$1:$1,0)),0)</f>
        <v>46532.441567116824</v>
      </c>
      <c r="S13" s="12">
        <f t="array" ref="S13">IFERROR(INDEX('1.4_GUV (P&amp;L)_Boardapproved'!$A$1:$BX$68,MATCH($A13,'1.4_GUV (P&amp;L)_Boardapproved'!$A:$A,0),MATCH(S$1,'1.4_GUV (P&amp;L)_Boardapproved'!$1:$1,0)),0)</f>
        <v>37711.921549246763</v>
      </c>
      <c r="T13" s="12">
        <f t="array" ref="T13">IFERROR(INDEX('1.4_GUV (P&amp;L)_Boardapproved'!$A$1:$BX$68,MATCH($A13,'1.4_GUV (P&amp;L)_Boardapproved'!$A:$A,0),MATCH(T$1,'1.4_GUV (P&amp;L)_Boardapproved'!$1:$1,0)),0)</f>
        <v>43856.677525934356</v>
      </c>
      <c r="U13" s="12">
        <f t="array" ref="U13">IFERROR(INDEX('1.4_GUV (P&amp;L)_Boardapproved'!$A$1:$BX$68,MATCH($A13,'1.4_GUV (P&amp;L)_Boardapproved'!$A:$A,0),MATCH(U$1,'1.4_GUV (P&amp;L)_Boardapproved'!$1:$1,0)),0)</f>
        <v>45604.462243477814</v>
      </c>
      <c r="V13" s="12">
        <f t="array" ref="V13">IFERROR(INDEX('1.4_GUV (P&amp;L)_Boardapproved'!$A$1:$BX$68,MATCH($A13,'1.4_GUV (P&amp;L)_Boardapproved'!$A:$A,0),MATCH(V$1,'1.4_GUV (P&amp;L)_Boardapproved'!$1:$1,0)),0)</f>
        <v>47666.357016801368</v>
      </c>
      <c r="W13" s="12">
        <f t="array" ref="W13">IFERROR(INDEX('1.4_GUV (P&amp;L)_Boardapproved'!$A$1:$BX$68,MATCH($A13,'1.4_GUV (P&amp;L)_Boardapproved'!$A:$A,0),MATCH(W$1,'1.4_GUV (P&amp;L)_Boardapproved'!$1:$1,0)),0)</f>
        <v>51153.168113760825</v>
      </c>
      <c r="X13" s="12">
        <f t="array" ref="X13">IFERROR(INDEX('1.4_GUV (P&amp;L)_Boardapproved'!$A$1:$BX$68,MATCH($A13,'1.4_GUV (P&amp;L)_Boardapproved'!$A:$A,0),MATCH(X$1,'1.4_GUV (P&amp;L)_Boardapproved'!$1:$1,0)),0)</f>
        <v>56263.607844642713</v>
      </c>
      <c r="Y13" s="12">
        <f t="array" ref="Y13">IFERROR(INDEX('1.4_GUV (P&amp;L)_Boardapproved'!$A$1:$BX$68,MATCH($A13,'1.4_GUV (P&amp;L)_Boardapproved'!$A:$A,0),MATCH(Y$1,'1.4_GUV (P&amp;L)_Boardapproved'!$1:$1,0)),0)</f>
        <v>55989.566081295139</v>
      </c>
      <c r="Z13" s="12">
        <f t="array" ref="Z13">IFERROR(INDEX('1.4_GUV (P&amp;L)_Boardapproved'!$A$1:$BX$68,MATCH($A13,'1.4_GUV (P&amp;L)_Boardapproved'!$A:$A,0),MATCH(Z$1,'1.4_GUV (P&amp;L)_Boardapproved'!$1:$1,0)),0)</f>
        <v>67121.400287872995</v>
      </c>
      <c r="AA13" s="12">
        <f t="array" ref="AA13">IFERROR(INDEX('1.4_GUV (P&amp;L)_Boardapproved'!$A$1:$BX$68,MATCH($A13,'1.4_GUV (P&amp;L)_Boardapproved'!$A:$A,0),MATCH(AA$1,'1.4_GUV (P&amp;L)_Boardapproved'!$1:$1,0)),0)</f>
        <v>67428.201336642494</v>
      </c>
    </row>
    <row r="14" spans="1:27">
      <c r="A14" s="1"/>
      <c r="B14" s="104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11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 spans="1:27">
      <c r="A15" s="20"/>
      <c r="B15" s="106"/>
      <c r="C15" s="2" t="s">
        <v>375</v>
      </c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147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</row>
    <row r="16" spans="1:27">
      <c r="A16" s="20" t="s">
        <v>305</v>
      </c>
      <c r="B16" s="104" t="s">
        <v>288</v>
      </c>
      <c r="C16" s="22" t="e">
        <f>VLOOKUP(A16,#REF!,13,FALSE)</f>
        <v>#REF!</v>
      </c>
      <c r="D16" s="22">
        <f t="array" ref="D16">IFERROR(INDEX('1.4_GUV (P&amp;L)_Boardapproved'!$A$1:$BX$68,MATCH($A16,'1.4_GUV (P&amp;L)_Boardapproved'!$A:$A,0),MATCH(D$1,'1.4_GUV (P&amp;L)_Boardapproved'!$1:$1,0)),0)</f>
        <v>8</v>
      </c>
      <c r="E16" s="22">
        <f t="array" ref="E16">IFERROR(INDEX('1.4_GUV (P&amp;L)_Boardapproved'!$A$1:$BX$68,MATCH($A16,'1.4_GUV (P&amp;L)_Boardapproved'!$A:$A,0),MATCH(E$1,'1.4_GUV (P&amp;L)_Boardapproved'!$1:$1,0)),0)</f>
        <v>8</v>
      </c>
      <c r="F16" s="22">
        <f t="array" ref="F16">IFERROR(INDEX('1.4_GUV (P&amp;L)_Boardapproved'!$A$1:$BX$68,MATCH($A16,'1.4_GUV (P&amp;L)_Boardapproved'!$A:$A,0),MATCH(F$1,'1.4_GUV (P&amp;L)_Boardapproved'!$1:$1,0)),0)</f>
        <v>8</v>
      </c>
      <c r="G16" s="22">
        <f t="array" ref="G16">IFERROR(INDEX('1.4_GUV (P&amp;L)_Boardapproved'!$A$1:$BX$68,MATCH($A16,'1.4_GUV (P&amp;L)_Boardapproved'!$A:$A,0),MATCH(G$1,'1.4_GUV (P&amp;L)_Boardapproved'!$1:$1,0)),0)</f>
        <v>8</v>
      </c>
      <c r="H16" s="22">
        <f t="array" ref="H16">IFERROR(INDEX('1.4_GUV (P&amp;L)_Boardapproved'!$A$1:$BX$68,MATCH($A16,'1.4_GUV (P&amp;L)_Boardapproved'!$A:$A,0),MATCH(H$1,'1.4_GUV (P&amp;L)_Boardapproved'!$1:$1,0)),0)</f>
        <v>8</v>
      </c>
      <c r="I16" s="22">
        <f t="array" ref="I16">IFERROR(INDEX('1.4_GUV (P&amp;L)_Boardapproved'!$A$1:$BX$68,MATCH($A16,'1.4_GUV (P&amp;L)_Boardapproved'!$A:$A,0),MATCH(I$1,'1.4_GUV (P&amp;L)_Boardapproved'!$1:$1,0)),0)</f>
        <v>8</v>
      </c>
      <c r="J16" s="22">
        <f t="array" ref="J16">IFERROR(INDEX('1.4_GUV (P&amp;L)_Boardapproved'!$A$1:$BX$68,MATCH($A16,'1.4_GUV (P&amp;L)_Boardapproved'!$A:$A,0),MATCH(J$1,'1.4_GUV (P&amp;L)_Boardapproved'!$1:$1,0)),0)</f>
        <v>8</v>
      </c>
      <c r="K16" s="22">
        <f t="array" ref="K16">IFERROR(INDEX('1.4_GUV (P&amp;L)_Boardapproved'!$A$1:$BX$68,MATCH($A16,'1.4_GUV (P&amp;L)_Boardapproved'!$A:$A,0),MATCH(K$1,'1.4_GUV (P&amp;L)_Boardapproved'!$1:$1,0)),0)</f>
        <v>8</v>
      </c>
      <c r="L16" s="22">
        <f t="array" ref="L16">IFERROR(INDEX('1.4_GUV (P&amp;L)_Boardapproved'!$A$1:$BX$68,MATCH($A16,'1.4_GUV (P&amp;L)_Boardapproved'!$A:$A,0),MATCH(L$1,'1.4_GUV (P&amp;L)_Boardapproved'!$1:$1,0)),0)</f>
        <v>8</v>
      </c>
      <c r="M16" s="22">
        <f t="array" ref="M16">IFERROR(INDEX('1.4_GUV (P&amp;L)_Boardapproved'!$A$1:$BX$68,MATCH($A16,'1.4_GUV (P&amp;L)_Boardapproved'!$A:$A,0),MATCH(M$1,'1.4_GUV (P&amp;L)_Boardapproved'!$1:$1,0)),0)</f>
        <v>8</v>
      </c>
      <c r="N16" s="22">
        <f t="array" ref="N16">IFERROR(INDEX('1.4_GUV (P&amp;L)_Boardapproved'!$A$1:$BX$68,MATCH($A16,'1.4_GUV (P&amp;L)_Boardapproved'!$A:$A,0),MATCH(N$1,'1.4_GUV (P&amp;L)_Boardapproved'!$1:$1,0)),0)</f>
        <v>8</v>
      </c>
      <c r="O16" s="22">
        <f t="array" ref="O16">IFERROR(INDEX('1.4_GUV (P&amp;L)_Boardapproved'!$A$1:$BX$68,MATCH($A16,'1.4_GUV (P&amp;L)_Boardapproved'!$A:$A,0),MATCH(O$1,'1.4_GUV (P&amp;L)_Boardapproved'!$1:$1,0)),0)</f>
        <v>10</v>
      </c>
      <c r="P16" s="148">
        <f t="array" ref="P16">IFERROR(INDEX('1.4_GUV (P&amp;L)_Boardapproved'!$A$1:$BX$68,MATCH($A16,'1.4_GUV (P&amp;L)_Boardapproved'!$A:$A,0),MATCH(P$1,'1.4_GUV (P&amp;L)_Boardapproved'!$1:$1,0)),0)</f>
        <v>10</v>
      </c>
      <c r="Q16" s="22">
        <f t="array" ref="Q16">IFERROR(INDEX('1.4_GUV (P&amp;L)_Boardapproved'!$A$1:$BX$68,MATCH($A16,'1.4_GUV (P&amp;L)_Boardapproved'!$A:$A,0),MATCH(Q$1,'1.4_GUV (P&amp;L)_Boardapproved'!$1:$1,0)),0)</f>
        <v>10</v>
      </c>
      <c r="R16" s="22">
        <f t="array" ref="R16">IFERROR(INDEX('1.4_GUV (P&amp;L)_Boardapproved'!$A$1:$BX$68,MATCH($A16,'1.4_GUV (P&amp;L)_Boardapproved'!$A:$A,0),MATCH(R$1,'1.4_GUV (P&amp;L)_Boardapproved'!$1:$1,0)),0)</f>
        <v>10</v>
      </c>
      <c r="S16" s="22">
        <f t="array" ref="S16">IFERROR(INDEX('1.4_GUV (P&amp;L)_Boardapproved'!$A$1:$BX$68,MATCH($A16,'1.4_GUV (P&amp;L)_Boardapproved'!$A:$A,0),MATCH(S$1,'1.4_GUV (P&amp;L)_Boardapproved'!$1:$1,0)),0)</f>
        <v>10</v>
      </c>
      <c r="T16" s="22">
        <f t="array" ref="T16">IFERROR(INDEX('1.4_GUV (P&amp;L)_Boardapproved'!$A$1:$BX$68,MATCH($A16,'1.4_GUV (P&amp;L)_Boardapproved'!$A:$A,0),MATCH(T$1,'1.4_GUV (P&amp;L)_Boardapproved'!$1:$1,0)),0)</f>
        <v>10</v>
      </c>
      <c r="U16" s="22">
        <f t="array" ref="U16">IFERROR(INDEX('1.4_GUV (P&amp;L)_Boardapproved'!$A$1:$BX$68,MATCH($A16,'1.4_GUV (P&amp;L)_Boardapproved'!$A:$A,0),MATCH(U$1,'1.4_GUV (P&amp;L)_Boardapproved'!$1:$1,0)),0)</f>
        <v>11</v>
      </c>
      <c r="V16" s="22">
        <f t="array" ref="V16">IFERROR(INDEX('1.4_GUV (P&amp;L)_Boardapproved'!$A$1:$BX$68,MATCH($A16,'1.4_GUV (P&amp;L)_Boardapproved'!$A:$A,0),MATCH(V$1,'1.4_GUV (P&amp;L)_Boardapproved'!$1:$1,0)),0)</f>
        <v>12</v>
      </c>
      <c r="W16" s="22">
        <f t="array" ref="W16">IFERROR(INDEX('1.4_GUV (P&amp;L)_Boardapproved'!$A$1:$BX$68,MATCH($A16,'1.4_GUV (P&amp;L)_Boardapproved'!$A:$A,0),MATCH(W$1,'1.4_GUV (P&amp;L)_Boardapproved'!$1:$1,0)),0)</f>
        <v>12</v>
      </c>
      <c r="X16" s="22">
        <f t="array" ref="X16">IFERROR(INDEX('1.4_GUV (P&amp;L)_Boardapproved'!$A$1:$BX$68,MATCH($A16,'1.4_GUV (P&amp;L)_Boardapproved'!$A:$A,0),MATCH(X$1,'1.4_GUV (P&amp;L)_Boardapproved'!$1:$1,0)),0)</f>
        <v>12</v>
      </c>
      <c r="Y16" s="22">
        <f t="array" ref="Y16">IFERROR(INDEX('1.4_GUV (P&amp;L)_Boardapproved'!$A$1:$BX$68,MATCH($A16,'1.4_GUV (P&amp;L)_Boardapproved'!$A:$A,0),MATCH(Y$1,'1.4_GUV (P&amp;L)_Boardapproved'!$1:$1,0)),0)</f>
        <v>12</v>
      </c>
      <c r="Z16" s="22">
        <f t="array" ref="Z16">IFERROR(INDEX('1.4_GUV (P&amp;L)_Boardapproved'!$A$1:$BX$68,MATCH($A16,'1.4_GUV (P&amp;L)_Boardapproved'!$A:$A,0),MATCH(Z$1,'1.4_GUV (P&amp;L)_Boardapproved'!$1:$1,0)),0)</f>
        <v>12</v>
      </c>
      <c r="AA16" s="22">
        <f t="array" ref="AA16">IFERROR(INDEX('1.4_GUV (P&amp;L)_Boardapproved'!$A$1:$BX$68,MATCH($A16,'1.4_GUV (P&amp;L)_Boardapproved'!$A:$A,0),MATCH(AA$1,'1.4_GUV (P&amp;L)_Boardapproved'!$1:$1,0)),0)</f>
        <v>13</v>
      </c>
    </row>
    <row r="17" spans="1:27">
      <c r="A17" s="1" t="s">
        <v>307</v>
      </c>
      <c r="B17" s="104" t="s">
        <v>288</v>
      </c>
      <c r="C17" s="21" t="e">
        <f>VLOOKUP(A17,#REF!,13,FALSE)</f>
        <v>#REF!</v>
      </c>
      <c r="D17" s="21">
        <f t="array" ref="D17">IFERROR(INDEX('1.4_GUV (P&amp;L)_Boardapproved'!$A$1:$BX$68,MATCH($A17,'1.4_GUV (P&amp;L)_Boardapproved'!$A:$A,0),MATCH(D$1,'1.4_GUV (P&amp;L)_Boardapproved'!$1:$1,0)),0)</f>
        <v>5</v>
      </c>
      <c r="E17" s="21">
        <f t="array" ref="E17">IFERROR(INDEX('1.4_GUV (P&amp;L)_Boardapproved'!$A$1:$BX$68,MATCH($A17,'1.4_GUV (P&amp;L)_Boardapproved'!$A:$A,0),MATCH(E$1,'1.4_GUV (P&amp;L)_Boardapproved'!$1:$1,0)),0)</f>
        <v>5</v>
      </c>
      <c r="F17" s="21">
        <f t="array" ref="F17">IFERROR(INDEX('1.4_GUV (P&amp;L)_Boardapproved'!$A$1:$BX$68,MATCH($A17,'1.4_GUV (P&amp;L)_Boardapproved'!$A:$A,0),MATCH(F$1,'1.4_GUV (P&amp;L)_Boardapproved'!$1:$1,0)),0)</f>
        <v>5</v>
      </c>
      <c r="G17" s="21">
        <f t="array" ref="G17">IFERROR(INDEX('1.4_GUV (P&amp;L)_Boardapproved'!$A$1:$BX$68,MATCH($A17,'1.4_GUV (P&amp;L)_Boardapproved'!$A:$A,0),MATCH(G$1,'1.4_GUV (P&amp;L)_Boardapproved'!$1:$1,0)),0)</f>
        <v>5</v>
      </c>
      <c r="H17" s="21">
        <f t="array" ref="H17">IFERROR(INDEX('1.4_GUV (P&amp;L)_Boardapproved'!$A$1:$BX$68,MATCH($A17,'1.4_GUV (P&amp;L)_Boardapproved'!$A:$A,0),MATCH(H$1,'1.4_GUV (P&amp;L)_Boardapproved'!$1:$1,0)),0)</f>
        <v>5</v>
      </c>
      <c r="I17" s="21">
        <f t="array" ref="I17">IFERROR(INDEX('1.4_GUV (P&amp;L)_Boardapproved'!$A$1:$BX$68,MATCH($A17,'1.4_GUV (P&amp;L)_Boardapproved'!$A:$A,0),MATCH(I$1,'1.4_GUV (P&amp;L)_Boardapproved'!$1:$1,0)),0)</f>
        <v>5</v>
      </c>
      <c r="J17" s="21">
        <f t="array" ref="J17">IFERROR(INDEX('1.4_GUV (P&amp;L)_Boardapproved'!$A$1:$BX$68,MATCH($A17,'1.4_GUV (P&amp;L)_Boardapproved'!$A:$A,0),MATCH(J$1,'1.4_GUV (P&amp;L)_Boardapproved'!$1:$1,0)),0)</f>
        <v>5</v>
      </c>
      <c r="K17" s="21">
        <f t="array" ref="K17">IFERROR(INDEX('1.4_GUV (P&amp;L)_Boardapproved'!$A$1:$BX$68,MATCH($A17,'1.4_GUV (P&amp;L)_Boardapproved'!$A:$A,0),MATCH(K$1,'1.4_GUV (P&amp;L)_Boardapproved'!$1:$1,0)),0)</f>
        <v>5</v>
      </c>
      <c r="L17" s="21">
        <f t="array" ref="L17">IFERROR(INDEX('1.4_GUV (P&amp;L)_Boardapproved'!$A$1:$BX$68,MATCH($A17,'1.4_GUV (P&amp;L)_Boardapproved'!$A:$A,0),MATCH(L$1,'1.4_GUV (P&amp;L)_Boardapproved'!$1:$1,0)),0)</f>
        <v>5</v>
      </c>
      <c r="M17" s="21">
        <f t="array" ref="M17">IFERROR(INDEX('1.4_GUV (P&amp;L)_Boardapproved'!$A$1:$BX$68,MATCH($A17,'1.4_GUV (P&amp;L)_Boardapproved'!$A:$A,0),MATCH(M$1,'1.4_GUV (P&amp;L)_Boardapproved'!$1:$1,0)),0)</f>
        <v>5</v>
      </c>
      <c r="N17" s="21">
        <f t="array" ref="N17">IFERROR(INDEX('1.4_GUV (P&amp;L)_Boardapproved'!$A$1:$BX$68,MATCH($A17,'1.4_GUV (P&amp;L)_Boardapproved'!$A:$A,0),MATCH(N$1,'1.4_GUV (P&amp;L)_Boardapproved'!$1:$1,0)),0)</f>
        <v>5</v>
      </c>
      <c r="O17" s="21">
        <f t="array" ref="O17">IFERROR(INDEX('1.4_GUV (P&amp;L)_Boardapproved'!$A$1:$BX$68,MATCH($A17,'1.4_GUV (P&amp;L)_Boardapproved'!$A:$A,0),MATCH(O$1,'1.4_GUV (P&amp;L)_Boardapproved'!$1:$1,0)),0)</f>
        <v>5</v>
      </c>
      <c r="P17" s="147">
        <f t="array" ref="P17">IFERROR(INDEX('1.4_GUV (P&amp;L)_Boardapproved'!$A$1:$BX$68,MATCH($A17,'1.4_GUV (P&amp;L)_Boardapproved'!$A:$A,0),MATCH(P$1,'1.4_GUV (P&amp;L)_Boardapproved'!$1:$1,0)),0)</f>
        <v>5</v>
      </c>
      <c r="Q17" s="21">
        <f t="array" ref="Q17">IFERROR(INDEX('1.4_GUV (P&amp;L)_Boardapproved'!$A$1:$BX$68,MATCH($A17,'1.4_GUV (P&amp;L)_Boardapproved'!$A:$A,0),MATCH(Q$1,'1.4_GUV (P&amp;L)_Boardapproved'!$1:$1,0)),0)</f>
        <v>5</v>
      </c>
      <c r="R17" s="21">
        <f t="array" ref="R17">IFERROR(INDEX('1.4_GUV (P&amp;L)_Boardapproved'!$A$1:$BX$68,MATCH($A17,'1.4_GUV (P&amp;L)_Boardapproved'!$A:$A,0),MATCH(R$1,'1.4_GUV (P&amp;L)_Boardapproved'!$1:$1,0)),0)</f>
        <v>5</v>
      </c>
      <c r="S17" s="21">
        <f t="array" ref="S17">IFERROR(INDEX('1.4_GUV (P&amp;L)_Boardapproved'!$A$1:$BX$68,MATCH($A17,'1.4_GUV (P&amp;L)_Boardapproved'!$A:$A,0),MATCH(S$1,'1.4_GUV (P&amp;L)_Boardapproved'!$1:$1,0)),0)</f>
        <v>5</v>
      </c>
      <c r="T17" s="21">
        <f t="array" ref="T17">IFERROR(INDEX('1.4_GUV (P&amp;L)_Boardapproved'!$A$1:$BX$68,MATCH($A17,'1.4_GUV (P&amp;L)_Boardapproved'!$A:$A,0),MATCH(T$1,'1.4_GUV (P&amp;L)_Boardapproved'!$1:$1,0)),0)</f>
        <v>5</v>
      </c>
      <c r="U17" s="21">
        <f t="array" ref="U17">IFERROR(INDEX('1.4_GUV (P&amp;L)_Boardapproved'!$A$1:$BX$68,MATCH($A17,'1.4_GUV (P&amp;L)_Boardapproved'!$A:$A,0),MATCH(U$1,'1.4_GUV (P&amp;L)_Boardapproved'!$1:$1,0)),0)</f>
        <v>5</v>
      </c>
      <c r="V17" s="21">
        <f t="array" ref="V17">IFERROR(INDEX('1.4_GUV (P&amp;L)_Boardapproved'!$A$1:$BX$68,MATCH($A17,'1.4_GUV (P&amp;L)_Boardapproved'!$A:$A,0),MATCH(V$1,'1.4_GUV (P&amp;L)_Boardapproved'!$1:$1,0)),0)</f>
        <v>5</v>
      </c>
      <c r="W17" s="21">
        <f t="array" ref="W17">IFERROR(INDEX('1.4_GUV (P&amp;L)_Boardapproved'!$A$1:$BX$68,MATCH($A17,'1.4_GUV (P&amp;L)_Boardapproved'!$A:$A,0),MATCH(W$1,'1.4_GUV (P&amp;L)_Boardapproved'!$1:$1,0)),0)</f>
        <v>5</v>
      </c>
      <c r="X17" s="21">
        <f t="array" ref="X17">IFERROR(INDEX('1.4_GUV (P&amp;L)_Boardapproved'!$A$1:$BX$68,MATCH($A17,'1.4_GUV (P&amp;L)_Boardapproved'!$A:$A,0),MATCH(X$1,'1.4_GUV (P&amp;L)_Boardapproved'!$1:$1,0)),0)</f>
        <v>5</v>
      </c>
      <c r="Y17" s="21">
        <f t="array" ref="Y17">IFERROR(INDEX('1.4_GUV (P&amp;L)_Boardapproved'!$A$1:$BX$68,MATCH($A17,'1.4_GUV (P&amp;L)_Boardapproved'!$A:$A,0),MATCH(Y$1,'1.4_GUV (P&amp;L)_Boardapproved'!$1:$1,0)),0)</f>
        <v>5</v>
      </c>
      <c r="Z17" s="21">
        <f t="array" ref="Z17">IFERROR(INDEX('1.4_GUV (P&amp;L)_Boardapproved'!$A$1:$BX$68,MATCH($A17,'1.4_GUV (P&amp;L)_Boardapproved'!$A:$A,0),MATCH(Z$1,'1.4_GUV (P&amp;L)_Boardapproved'!$1:$1,0)),0)</f>
        <v>5</v>
      </c>
      <c r="AA17" s="21">
        <f t="array" ref="AA17">IFERROR(INDEX('1.4_GUV (P&amp;L)_Boardapproved'!$A$1:$BX$68,MATCH($A17,'1.4_GUV (P&amp;L)_Boardapproved'!$A:$A,0),MATCH(AA$1,'1.4_GUV (P&amp;L)_Boardapproved'!$1:$1,0)),0)</f>
        <v>5</v>
      </c>
    </row>
    <row r="18" spans="1:27">
      <c r="A18" s="1" t="s">
        <v>308</v>
      </c>
      <c r="B18" s="104" t="s">
        <v>288</v>
      </c>
      <c r="C18" s="21" t="e">
        <f>VLOOKUP(A18,#REF!,13,FALSE)</f>
        <v>#REF!</v>
      </c>
      <c r="D18" s="21">
        <f t="array" ref="D18">IFERROR(INDEX('1.4_GUV (P&amp;L)_Boardapproved'!$A$1:$BX$68,MATCH($A18,'1.4_GUV (P&amp;L)_Boardapproved'!$A:$A,0),MATCH(D$1,'1.4_GUV (P&amp;L)_Boardapproved'!$1:$1,0)),0)</f>
        <v>0</v>
      </c>
      <c r="E18" s="21">
        <f t="array" ref="E18">IFERROR(INDEX('1.4_GUV (P&amp;L)_Boardapproved'!$A$1:$BX$68,MATCH($A18,'1.4_GUV (P&amp;L)_Boardapproved'!$A:$A,0),MATCH(E$1,'1.4_GUV (P&amp;L)_Boardapproved'!$1:$1,0)),0)</f>
        <v>0</v>
      </c>
      <c r="F18" s="21">
        <f t="array" ref="F18">IFERROR(INDEX('1.4_GUV (P&amp;L)_Boardapproved'!$A$1:$BX$68,MATCH($A18,'1.4_GUV (P&amp;L)_Boardapproved'!$A:$A,0),MATCH(F$1,'1.4_GUV (P&amp;L)_Boardapproved'!$1:$1,0)),0)</f>
        <v>0</v>
      </c>
      <c r="G18" s="21">
        <f t="array" ref="G18">IFERROR(INDEX('1.4_GUV (P&amp;L)_Boardapproved'!$A$1:$BX$68,MATCH($A18,'1.4_GUV (P&amp;L)_Boardapproved'!$A:$A,0),MATCH(G$1,'1.4_GUV (P&amp;L)_Boardapproved'!$1:$1,0)),0)</f>
        <v>0</v>
      </c>
      <c r="H18" s="21">
        <f t="array" ref="H18">IFERROR(INDEX('1.4_GUV (P&amp;L)_Boardapproved'!$A$1:$BX$68,MATCH($A18,'1.4_GUV (P&amp;L)_Boardapproved'!$A:$A,0),MATCH(H$1,'1.4_GUV (P&amp;L)_Boardapproved'!$1:$1,0)),0)</f>
        <v>0</v>
      </c>
      <c r="I18" s="21">
        <f t="array" ref="I18">IFERROR(INDEX('1.4_GUV (P&amp;L)_Boardapproved'!$A$1:$BX$68,MATCH($A18,'1.4_GUV (P&amp;L)_Boardapproved'!$A:$A,0),MATCH(I$1,'1.4_GUV (P&amp;L)_Boardapproved'!$1:$1,0)),0)</f>
        <v>0</v>
      </c>
      <c r="J18" s="21">
        <f t="array" ref="J18">IFERROR(INDEX('1.4_GUV (P&amp;L)_Boardapproved'!$A$1:$BX$68,MATCH($A18,'1.4_GUV (P&amp;L)_Boardapproved'!$A:$A,0),MATCH(J$1,'1.4_GUV (P&amp;L)_Boardapproved'!$1:$1,0)),0)</f>
        <v>0</v>
      </c>
      <c r="K18" s="21">
        <f t="array" ref="K18">IFERROR(INDEX('1.4_GUV (P&amp;L)_Boardapproved'!$A$1:$BX$68,MATCH($A18,'1.4_GUV (P&amp;L)_Boardapproved'!$A:$A,0),MATCH(K$1,'1.4_GUV (P&amp;L)_Boardapproved'!$1:$1,0)),0)</f>
        <v>0</v>
      </c>
      <c r="L18" s="21">
        <f t="array" ref="L18">IFERROR(INDEX('1.4_GUV (P&amp;L)_Boardapproved'!$A$1:$BX$68,MATCH($A18,'1.4_GUV (P&amp;L)_Boardapproved'!$A:$A,0),MATCH(L$1,'1.4_GUV (P&amp;L)_Boardapproved'!$1:$1,0)),0)</f>
        <v>0</v>
      </c>
      <c r="M18" s="21">
        <f t="array" ref="M18">IFERROR(INDEX('1.4_GUV (P&amp;L)_Boardapproved'!$A$1:$BX$68,MATCH($A18,'1.4_GUV (P&amp;L)_Boardapproved'!$A:$A,0),MATCH(M$1,'1.4_GUV (P&amp;L)_Boardapproved'!$1:$1,0)),0)</f>
        <v>0</v>
      </c>
      <c r="N18" s="21">
        <f t="array" ref="N18">IFERROR(INDEX('1.4_GUV (P&amp;L)_Boardapproved'!$A$1:$BX$68,MATCH($A18,'1.4_GUV (P&amp;L)_Boardapproved'!$A:$A,0),MATCH(N$1,'1.4_GUV (P&amp;L)_Boardapproved'!$1:$1,0)),0)</f>
        <v>0</v>
      </c>
      <c r="O18" s="21">
        <f t="array" ref="O18">IFERROR(INDEX('1.4_GUV (P&amp;L)_Boardapproved'!$A$1:$BX$68,MATCH($A18,'1.4_GUV (P&amp;L)_Boardapproved'!$A:$A,0),MATCH(O$1,'1.4_GUV (P&amp;L)_Boardapproved'!$1:$1,0)),0)</f>
        <v>2</v>
      </c>
      <c r="P18" s="147">
        <f t="array" ref="P18">IFERROR(INDEX('1.4_GUV (P&amp;L)_Boardapproved'!$A$1:$BX$68,MATCH($A18,'1.4_GUV (P&amp;L)_Boardapproved'!$A:$A,0),MATCH(P$1,'1.4_GUV (P&amp;L)_Boardapproved'!$1:$1,0)),0)</f>
        <v>2</v>
      </c>
      <c r="Q18" s="21">
        <f t="array" ref="Q18">IFERROR(INDEX('1.4_GUV (P&amp;L)_Boardapproved'!$A$1:$BX$68,MATCH($A18,'1.4_GUV (P&amp;L)_Boardapproved'!$A:$A,0),MATCH(Q$1,'1.4_GUV (P&amp;L)_Boardapproved'!$1:$1,0)),0)</f>
        <v>2</v>
      </c>
      <c r="R18" s="21">
        <f t="array" ref="R18">IFERROR(INDEX('1.4_GUV (P&amp;L)_Boardapproved'!$A$1:$BX$68,MATCH($A18,'1.4_GUV (P&amp;L)_Boardapproved'!$A:$A,0),MATCH(R$1,'1.4_GUV (P&amp;L)_Boardapproved'!$1:$1,0)),0)</f>
        <v>2</v>
      </c>
      <c r="S18" s="21">
        <f t="array" ref="S18">IFERROR(INDEX('1.4_GUV (P&amp;L)_Boardapproved'!$A$1:$BX$68,MATCH($A18,'1.4_GUV (P&amp;L)_Boardapproved'!$A:$A,0),MATCH(S$1,'1.4_GUV (P&amp;L)_Boardapproved'!$1:$1,0)),0)</f>
        <v>2</v>
      </c>
      <c r="T18" s="21">
        <f t="array" ref="T18">IFERROR(INDEX('1.4_GUV (P&amp;L)_Boardapproved'!$A$1:$BX$68,MATCH($A18,'1.4_GUV (P&amp;L)_Boardapproved'!$A:$A,0),MATCH(T$1,'1.4_GUV (P&amp;L)_Boardapproved'!$1:$1,0)),0)</f>
        <v>2</v>
      </c>
      <c r="U18" s="21">
        <f t="array" ref="U18">IFERROR(INDEX('1.4_GUV (P&amp;L)_Boardapproved'!$A$1:$BX$68,MATCH($A18,'1.4_GUV (P&amp;L)_Boardapproved'!$A:$A,0),MATCH(U$1,'1.4_GUV (P&amp;L)_Boardapproved'!$1:$1,0)),0)</f>
        <v>2</v>
      </c>
      <c r="V18" s="21">
        <f t="array" ref="V18">IFERROR(INDEX('1.4_GUV (P&amp;L)_Boardapproved'!$A$1:$BX$68,MATCH($A18,'1.4_GUV (P&amp;L)_Boardapproved'!$A:$A,0),MATCH(V$1,'1.4_GUV (P&amp;L)_Boardapproved'!$1:$1,0)),0)</f>
        <v>2</v>
      </c>
      <c r="W18" s="21">
        <f t="array" ref="W18">IFERROR(INDEX('1.4_GUV (P&amp;L)_Boardapproved'!$A$1:$BX$68,MATCH($A18,'1.4_GUV (P&amp;L)_Boardapproved'!$A:$A,0),MATCH(W$1,'1.4_GUV (P&amp;L)_Boardapproved'!$1:$1,0)),0)</f>
        <v>2</v>
      </c>
      <c r="X18" s="21">
        <f t="array" ref="X18">IFERROR(INDEX('1.4_GUV (P&amp;L)_Boardapproved'!$A$1:$BX$68,MATCH($A18,'1.4_GUV (P&amp;L)_Boardapproved'!$A:$A,0),MATCH(X$1,'1.4_GUV (P&amp;L)_Boardapproved'!$1:$1,0)),0)</f>
        <v>2</v>
      </c>
      <c r="Y18" s="21">
        <f t="array" ref="Y18">IFERROR(INDEX('1.4_GUV (P&amp;L)_Boardapproved'!$A$1:$BX$68,MATCH($A18,'1.4_GUV (P&amp;L)_Boardapproved'!$A:$A,0),MATCH(Y$1,'1.4_GUV (P&amp;L)_Boardapproved'!$1:$1,0)),0)</f>
        <v>2</v>
      </c>
      <c r="Z18" s="21">
        <f t="array" ref="Z18">IFERROR(INDEX('1.4_GUV (P&amp;L)_Boardapproved'!$A$1:$BX$68,MATCH($A18,'1.4_GUV (P&amp;L)_Boardapproved'!$A:$A,0),MATCH(Z$1,'1.4_GUV (P&amp;L)_Boardapproved'!$1:$1,0)),0)</f>
        <v>2</v>
      </c>
      <c r="AA18" s="21">
        <f t="array" ref="AA18">IFERROR(INDEX('1.4_GUV (P&amp;L)_Boardapproved'!$A$1:$BX$68,MATCH($A18,'1.4_GUV (P&amp;L)_Boardapproved'!$A:$A,0),MATCH(AA$1,'1.4_GUV (P&amp;L)_Boardapproved'!$1:$1,0)),0)</f>
        <v>3</v>
      </c>
    </row>
    <row r="19" spans="1:27">
      <c r="A19" s="1" t="s">
        <v>309</v>
      </c>
      <c r="B19" s="104" t="s">
        <v>288</v>
      </c>
      <c r="C19" s="23" t="e">
        <f>VLOOKUP(A19,#REF!,13,FALSE)</f>
        <v>#REF!</v>
      </c>
      <c r="D19" s="23">
        <f t="array" ref="D19">IFERROR(INDEX('1.4_GUV (P&amp;L)_Boardapproved'!$A$1:$BX$68,MATCH($A19,'1.4_GUV (P&amp;L)_Boardapproved'!$A:$A,0),MATCH(D$1,'1.4_GUV (P&amp;L)_Boardapproved'!$1:$1,0)),0)</f>
        <v>4</v>
      </c>
      <c r="E19" s="23">
        <f t="array" ref="E19">IFERROR(INDEX('1.4_GUV (P&amp;L)_Boardapproved'!$A$1:$BX$68,MATCH($A19,'1.4_GUV (P&amp;L)_Boardapproved'!$A:$A,0),MATCH(E$1,'1.4_GUV (P&amp;L)_Boardapproved'!$1:$1,0)),0)</f>
        <v>4</v>
      </c>
      <c r="F19" s="23">
        <f t="array" ref="F19">IFERROR(INDEX('1.4_GUV (P&amp;L)_Boardapproved'!$A$1:$BX$68,MATCH($A19,'1.4_GUV (P&amp;L)_Boardapproved'!$A:$A,0),MATCH(F$1,'1.4_GUV (P&amp;L)_Boardapproved'!$1:$1,0)),0)</f>
        <v>4</v>
      </c>
      <c r="G19" s="23">
        <f t="array" ref="G19">IFERROR(INDEX('1.4_GUV (P&amp;L)_Boardapproved'!$A$1:$BX$68,MATCH($A19,'1.4_GUV (P&amp;L)_Boardapproved'!$A:$A,0),MATCH(G$1,'1.4_GUV (P&amp;L)_Boardapproved'!$1:$1,0)),0)</f>
        <v>4</v>
      </c>
      <c r="H19" s="23">
        <f t="array" ref="H19">IFERROR(INDEX('1.4_GUV (P&amp;L)_Boardapproved'!$A$1:$BX$68,MATCH($A19,'1.4_GUV (P&amp;L)_Boardapproved'!$A:$A,0),MATCH(H$1,'1.4_GUV (P&amp;L)_Boardapproved'!$1:$1,0)),0)</f>
        <v>4</v>
      </c>
      <c r="I19" s="23">
        <f t="array" ref="I19">IFERROR(INDEX('1.4_GUV (P&amp;L)_Boardapproved'!$A$1:$BX$68,MATCH($A19,'1.4_GUV (P&amp;L)_Boardapproved'!$A:$A,0),MATCH(I$1,'1.4_GUV (P&amp;L)_Boardapproved'!$1:$1,0)),0)</f>
        <v>4</v>
      </c>
      <c r="J19" s="23">
        <f t="array" ref="J19">IFERROR(INDEX('1.4_GUV (P&amp;L)_Boardapproved'!$A$1:$BX$68,MATCH($A19,'1.4_GUV (P&amp;L)_Boardapproved'!$A:$A,0),MATCH(J$1,'1.4_GUV (P&amp;L)_Boardapproved'!$1:$1,0)),0)</f>
        <v>4</v>
      </c>
      <c r="K19" s="23">
        <f t="array" ref="K19">IFERROR(INDEX('1.4_GUV (P&amp;L)_Boardapproved'!$A$1:$BX$68,MATCH($A19,'1.4_GUV (P&amp;L)_Boardapproved'!$A:$A,0),MATCH(K$1,'1.4_GUV (P&amp;L)_Boardapproved'!$1:$1,0)),0)</f>
        <v>4</v>
      </c>
      <c r="L19" s="23">
        <f t="array" ref="L19">IFERROR(INDEX('1.4_GUV (P&amp;L)_Boardapproved'!$A$1:$BX$68,MATCH($A19,'1.4_GUV (P&amp;L)_Boardapproved'!$A:$A,0),MATCH(L$1,'1.4_GUV (P&amp;L)_Boardapproved'!$1:$1,0)),0)</f>
        <v>4</v>
      </c>
      <c r="M19" s="23">
        <f t="array" ref="M19">IFERROR(INDEX('1.4_GUV (P&amp;L)_Boardapproved'!$A$1:$BX$68,MATCH($A19,'1.4_GUV (P&amp;L)_Boardapproved'!$A:$A,0),MATCH(M$1,'1.4_GUV (P&amp;L)_Boardapproved'!$1:$1,0)),0)</f>
        <v>4</v>
      </c>
      <c r="N19" s="23">
        <f t="array" ref="N19">IFERROR(INDEX('1.4_GUV (P&amp;L)_Boardapproved'!$A$1:$BX$68,MATCH($A19,'1.4_GUV (P&amp;L)_Boardapproved'!$A:$A,0),MATCH(N$1,'1.4_GUV (P&amp;L)_Boardapproved'!$1:$1,0)),0)</f>
        <v>4</v>
      </c>
      <c r="O19" s="23">
        <f t="array" ref="O19">IFERROR(INDEX('1.4_GUV (P&amp;L)_Boardapproved'!$A$1:$BX$68,MATCH($A19,'1.4_GUV (P&amp;L)_Boardapproved'!$A:$A,0),MATCH(O$1,'1.4_GUV (P&amp;L)_Boardapproved'!$1:$1,0)),0)</f>
        <v>4</v>
      </c>
      <c r="P19" s="149">
        <f t="array" ref="P19">IFERROR(INDEX('1.4_GUV (P&amp;L)_Boardapproved'!$A$1:$BX$68,MATCH($A19,'1.4_GUV (P&amp;L)_Boardapproved'!$A:$A,0),MATCH(P$1,'1.4_GUV (P&amp;L)_Boardapproved'!$1:$1,0)),0)</f>
        <v>4</v>
      </c>
      <c r="Q19" s="23">
        <f t="array" ref="Q19">IFERROR(INDEX('1.4_GUV (P&amp;L)_Boardapproved'!$A$1:$BX$68,MATCH($A19,'1.4_GUV (P&amp;L)_Boardapproved'!$A:$A,0),MATCH(Q$1,'1.4_GUV (P&amp;L)_Boardapproved'!$1:$1,0)),0)</f>
        <v>4</v>
      </c>
      <c r="R19" s="23">
        <f t="array" ref="R19">IFERROR(INDEX('1.4_GUV (P&amp;L)_Boardapproved'!$A$1:$BX$68,MATCH($A19,'1.4_GUV (P&amp;L)_Boardapproved'!$A:$A,0),MATCH(R$1,'1.4_GUV (P&amp;L)_Boardapproved'!$1:$1,0)),0)</f>
        <v>4</v>
      </c>
      <c r="S19" s="23">
        <f t="array" ref="S19">IFERROR(INDEX('1.4_GUV (P&amp;L)_Boardapproved'!$A$1:$BX$68,MATCH($A19,'1.4_GUV (P&amp;L)_Boardapproved'!$A:$A,0),MATCH(S$1,'1.4_GUV (P&amp;L)_Boardapproved'!$1:$1,0)),0)</f>
        <v>4</v>
      </c>
      <c r="T19" s="23">
        <f t="array" ref="T19">IFERROR(INDEX('1.4_GUV (P&amp;L)_Boardapproved'!$A$1:$BX$68,MATCH($A19,'1.4_GUV (P&amp;L)_Boardapproved'!$A:$A,0),MATCH(T$1,'1.4_GUV (P&amp;L)_Boardapproved'!$1:$1,0)),0)</f>
        <v>4</v>
      </c>
      <c r="U19" s="23">
        <f t="array" ref="U19">IFERROR(INDEX('1.4_GUV (P&amp;L)_Boardapproved'!$A$1:$BX$68,MATCH($A19,'1.4_GUV (P&amp;L)_Boardapproved'!$A:$A,0),MATCH(U$1,'1.4_GUV (P&amp;L)_Boardapproved'!$1:$1,0)),0)</f>
        <v>5</v>
      </c>
      <c r="V19" s="23">
        <f t="array" ref="V19">IFERROR(INDEX('1.4_GUV (P&amp;L)_Boardapproved'!$A$1:$BX$68,MATCH($A19,'1.4_GUV (P&amp;L)_Boardapproved'!$A:$A,0),MATCH(V$1,'1.4_GUV (P&amp;L)_Boardapproved'!$1:$1,0)),0)</f>
        <v>6</v>
      </c>
      <c r="W19" s="23">
        <f t="array" ref="W19">IFERROR(INDEX('1.4_GUV (P&amp;L)_Boardapproved'!$A$1:$BX$68,MATCH($A19,'1.4_GUV (P&amp;L)_Boardapproved'!$A:$A,0),MATCH(W$1,'1.4_GUV (P&amp;L)_Boardapproved'!$1:$1,0)),0)</f>
        <v>6</v>
      </c>
      <c r="X19" s="23">
        <f t="array" ref="X19">IFERROR(INDEX('1.4_GUV (P&amp;L)_Boardapproved'!$A$1:$BX$68,MATCH($A19,'1.4_GUV (P&amp;L)_Boardapproved'!$A:$A,0),MATCH(X$1,'1.4_GUV (P&amp;L)_Boardapproved'!$1:$1,0)),0)</f>
        <v>6</v>
      </c>
      <c r="Y19" s="23">
        <f t="array" ref="Y19">IFERROR(INDEX('1.4_GUV (P&amp;L)_Boardapproved'!$A$1:$BX$68,MATCH($A19,'1.4_GUV (P&amp;L)_Boardapproved'!$A:$A,0),MATCH(Y$1,'1.4_GUV (P&amp;L)_Boardapproved'!$1:$1,0)),0)</f>
        <v>6</v>
      </c>
      <c r="Z19" s="23">
        <f t="array" ref="Z19">IFERROR(INDEX('1.4_GUV (P&amp;L)_Boardapproved'!$A$1:$BX$68,MATCH($A19,'1.4_GUV (P&amp;L)_Boardapproved'!$A:$A,0),MATCH(Z$1,'1.4_GUV (P&amp;L)_Boardapproved'!$1:$1,0)),0)</f>
        <v>6</v>
      </c>
      <c r="AA19" s="23">
        <f t="array" ref="AA19">IFERROR(INDEX('1.4_GUV (P&amp;L)_Boardapproved'!$A$1:$BX$68,MATCH($A19,'1.4_GUV (P&amp;L)_Boardapproved'!$A:$A,0),MATCH(AA$1,'1.4_GUV (P&amp;L)_Boardapproved'!$1:$1,0)),0)</f>
        <v>6</v>
      </c>
    </row>
    <row r="20" spans="1:27">
      <c r="P20" s="122"/>
    </row>
    <row r="21" spans="1:27">
      <c r="A21" s="5"/>
      <c r="B21" s="107" t="s">
        <v>310</v>
      </c>
      <c r="C21" s="6" t="s">
        <v>374</v>
      </c>
      <c r="D21" s="7" t="e">
        <f>#REF!</f>
        <v>#REF!</v>
      </c>
      <c r="E21" s="7" t="e">
        <f>#REF!</f>
        <v>#REF!</v>
      </c>
      <c r="F21" s="7" t="e">
        <f>#REF!</f>
        <v>#REF!</v>
      </c>
      <c r="G21" s="7" t="e">
        <f>#REF!</f>
        <v>#REF!</v>
      </c>
      <c r="H21" s="7" t="e">
        <f>#REF!</f>
        <v>#REF!</v>
      </c>
      <c r="I21" s="7" t="e">
        <f>#REF!</f>
        <v>#REF!</v>
      </c>
      <c r="J21" s="7" t="e">
        <f>#REF!</f>
        <v>#REF!</v>
      </c>
      <c r="K21" s="7" t="e">
        <f>#REF!</f>
        <v>#REF!</v>
      </c>
      <c r="L21" s="7" t="e">
        <f>#REF!</f>
        <v>#REF!</v>
      </c>
      <c r="M21" s="7" t="e">
        <f>#REF!</f>
        <v>#REF!</v>
      </c>
      <c r="N21" s="7" t="e">
        <f>#REF!</f>
        <v>#REF!</v>
      </c>
      <c r="O21" s="7" t="e">
        <f>#REF!</f>
        <v>#REF!</v>
      </c>
      <c r="P21" s="8" t="e">
        <f>#REF!</f>
        <v>#REF!</v>
      </c>
      <c r="Q21" s="7" t="e">
        <f>#REF!</f>
        <v>#REF!</v>
      </c>
      <c r="R21" s="7" t="e">
        <f>#REF!</f>
        <v>#REF!</v>
      </c>
      <c r="S21" s="7" t="e">
        <f>#REF!</f>
        <v>#REF!</v>
      </c>
      <c r="T21" s="7" t="e">
        <f>#REF!</f>
        <v>#REF!</v>
      </c>
      <c r="U21" s="7" t="e">
        <f>#REF!</f>
        <v>#REF!</v>
      </c>
      <c r="V21" s="7" t="e">
        <f>#REF!</f>
        <v>#REF!</v>
      </c>
      <c r="W21" s="7" t="e">
        <f>#REF!</f>
        <v>#REF!</v>
      </c>
      <c r="X21" s="7" t="e">
        <f>#REF!</f>
        <v>#REF!</v>
      </c>
      <c r="Y21" s="7" t="e">
        <f>#REF!</f>
        <v>#REF!</v>
      </c>
      <c r="Z21" s="7" t="e">
        <f>#REF!</f>
        <v>#REF!</v>
      </c>
      <c r="AA21" s="9" t="e">
        <f>#REF!</f>
        <v>#REF!</v>
      </c>
    </row>
    <row r="22" spans="1:27">
      <c r="A22" s="117" t="s">
        <v>300</v>
      </c>
      <c r="B22" s="108" t="s">
        <v>310</v>
      </c>
      <c r="C22" s="1" t="str">
        <f>B22&amp;" "&amp; VLOOKUP(A22,'1.4_GUV (P&amp;L)_Boardapproved'!A:B,2,FALSE)</f>
        <v>Actual Umsatzerlöse</v>
      </c>
      <c r="D22" s="10" t="e">
        <f t="array" ref="D22">IF(D$21="Actual", IFERROR(INDEX('1.4_GUV (P&amp;L)_Boardapproved'!$A$1:$BX$68,MATCH($A22,'1.4_GUV (P&amp;L)_Boardapproved'!$A:$A,0),MATCH(D$1,'1.4_GUV (P&amp;L)_Boardapproved'!$1:$1,0)),0),"")</f>
        <v>#REF!</v>
      </c>
      <c r="E22" s="10" t="e">
        <f t="array" ref="E22">IF(E$21="Actual", IFERROR(INDEX('1.4_GUV (P&amp;L)_Boardapproved'!$A$1:$BX$68,MATCH($A22,'1.4_GUV (P&amp;L)_Boardapproved'!$A:$A,0),MATCH(E$1,'1.4_GUV (P&amp;L)_Boardapproved'!$1:$1,0)),0),"")</f>
        <v>#REF!</v>
      </c>
      <c r="F22" s="10" t="e">
        <f t="array" ref="F22">IF(F$21="Actual", IFERROR(INDEX('1.4_GUV (P&amp;L)_Boardapproved'!$A$1:$BX$68,MATCH($A22,'1.4_GUV (P&amp;L)_Boardapproved'!$A:$A,0),MATCH(F$1,'1.4_GUV (P&amp;L)_Boardapproved'!$1:$1,0)),0),"")</f>
        <v>#REF!</v>
      </c>
      <c r="G22" s="10" t="e">
        <f t="array" ref="G22">IF(G$21="Actual", IFERROR(INDEX('1.4_GUV (P&amp;L)_Boardapproved'!$A$1:$BX$68,MATCH($A22,'1.4_GUV (P&amp;L)_Boardapproved'!$A:$A,0),MATCH(G$1,'1.4_GUV (P&amp;L)_Boardapproved'!$1:$1,0)),0),"")</f>
        <v>#REF!</v>
      </c>
      <c r="H22" s="10" t="e">
        <f t="array" ref="H22">IF(H$21="Actual", IFERROR(INDEX('1.4_GUV (P&amp;L)_Boardapproved'!$A$1:$BX$68,MATCH($A22,'1.4_GUV (P&amp;L)_Boardapproved'!$A:$A,0),MATCH(H$1,'1.4_GUV (P&amp;L)_Boardapproved'!$1:$1,0)),0),"")</f>
        <v>#REF!</v>
      </c>
      <c r="I22" s="10" t="e">
        <f t="array" ref="I22">IF(I$21="Actual", IFERROR(INDEX('1.4_GUV (P&amp;L)_Boardapproved'!$A$1:$BX$68,MATCH($A22,'1.4_GUV (P&amp;L)_Boardapproved'!$A:$A,0),MATCH(I$1,'1.4_GUV (P&amp;L)_Boardapproved'!$1:$1,0)),0),"")</f>
        <v>#REF!</v>
      </c>
      <c r="J22" s="10" t="e">
        <f t="array" ref="J22">IF(J$21="Actual", IFERROR(INDEX('1.4_GUV (P&amp;L)_Boardapproved'!$A$1:$BX$68,MATCH($A22,'1.4_GUV (P&amp;L)_Boardapproved'!$A:$A,0),MATCH(J$1,'1.4_GUV (P&amp;L)_Boardapproved'!$1:$1,0)),0),"")</f>
        <v>#REF!</v>
      </c>
      <c r="K22" s="10" t="e">
        <f t="array" ref="K22">IF(K$21="Actual", IFERROR(INDEX('1.4_GUV (P&amp;L)_Boardapproved'!$A$1:$BX$68,MATCH($A22,'1.4_GUV (P&amp;L)_Boardapproved'!$A:$A,0),MATCH(K$1,'1.4_GUV (P&amp;L)_Boardapproved'!$1:$1,0)),0),"")</f>
        <v>#REF!</v>
      </c>
      <c r="L22" s="10" t="e">
        <f t="array" ref="L22">IF(L$21="Actual", IFERROR(INDEX('1.4_GUV (P&amp;L)_Boardapproved'!$A$1:$BX$68,MATCH($A22,'1.4_GUV (P&amp;L)_Boardapproved'!$A:$A,0),MATCH(L$1,'1.4_GUV (P&amp;L)_Boardapproved'!$1:$1,0)),0),"")</f>
        <v>#REF!</v>
      </c>
      <c r="M22" s="10" t="e">
        <f t="array" ref="M22">IF(M$21="Actual", IFERROR(INDEX('1.4_GUV (P&amp;L)_Boardapproved'!$A$1:$BX$68,MATCH($A22,'1.4_GUV (P&amp;L)_Boardapproved'!$A:$A,0),MATCH(M$1,'1.4_GUV (P&amp;L)_Boardapproved'!$1:$1,0)),0),"")</f>
        <v>#REF!</v>
      </c>
      <c r="N22" s="10" t="e">
        <f t="array" ref="N22">IF(N$21="Actual", IFERROR(INDEX('1.4_GUV (P&amp;L)_Boardapproved'!$A$1:$BX$68,MATCH($A22,'1.4_GUV (P&amp;L)_Boardapproved'!$A:$A,0),MATCH(N$1,'1.4_GUV (P&amp;L)_Boardapproved'!$1:$1,0)),0),"")</f>
        <v>#REF!</v>
      </c>
      <c r="O22" s="10" t="e">
        <f t="array" ref="O22">IF(O$21="Actual", IFERROR(INDEX('1.4_GUV (P&amp;L)_Boardapproved'!$A$1:$BX$68,MATCH($A22,'1.4_GUV (P&amp;L)_Boardapproved'!$A:$A,0),MATCH(O$1,'1.4_GUV (P&amp;L)_Boardapproved'!$1:$1,0)),0),"")</f>
        <v>#REF!</v>
      </c>
      <c r="P22" s="111" t="e">
        <f t="array" ref="P22">IF(P$21="Actual", IFERROR(INDEX('1.4_GUV (P&amp;L)_Boardapproved'!$A$1:$BX$68,MATCH($A22,'1.4_GUV (P&amp;L)_Boardapproved'!$A:$A,0),MATCH(P$1,'1.4_GUV (P&amp;L)_Boardapproved'!$1:$1,0)),0),"")</f>
        <v>#REF!</v>
      </c>
      <c r="Q22" s="10" t="e">
        <f t="array" ref="Q22">IF(Q$21="Actual", IFERROR(INDEX('1.4_GUV (P&amp;L)_Boardapproved'!$A$1:$BX$68,MATCH($A22,'1.4_GUV (P&amp;L)_Boardapproved'!$A:$A,0),MATCH(Q$1,'1.4_GUV (P&amp;L)_Boardapproved'!$1:$1,0)),0),"")</f>
        <v>#REF!</v>
      </c>
      <c r="R22" s="10" t="e">
        <f t="array" ref="R22">IF(R$21="Actual", IFERROR(INDEX('1.4_GUV (P&amp;L)_Boardapproved'!$A$1:$BX$68,MATCH($A22,'1.4_GUV (P&amp;L)_Boardapproved'!$A:$A,0),MATCH(R$1,'1.4_GUV (P&amp;L)_Boardapproved'!$1:$1,0)),0),"")</f>
        <v>#REF!</v>
      </c>
      <c r="S22" s="10" t="e">
        <f t="array" ref="S22">IF(S$21="Actual", IFERROR(INDEX('1.4_GUV (P&amp;L)_Boardapproved'!$A$1:$BX$68,MATCH($A22,'1.4_GUV (P&amp;L)_Boardapproved'!$A:$A,0),MATCH(S$1,'1.4_GUV (P&amp;L)_Boardapproved'!$1:$1,0)),0),"")</f>
        <v>#REF!</v>
      </c>
      <c r="T22" s="10" t="e">
        <f t="array" ref="T22">IF(T$21="Actual", IFERROR(INDEX('1.4_GUV (P&amp;L)_Boardapproved'!$A$1:$BX$68,MATCH($A22,'1.4_GUV (P&amp;L)_Boardapproved'!$A:$A,0),MATCH(T$1,'1.4_GUV (P&amp;L)_Boardapproved'!$1:$1,0)),0),"")</f>
        <v>#REF!</v>
      </c>
      <c r="U22" s="10" t="e">
        <f t="array" ref="U22">IF(U$21="Actual", IFERROR(INDEX('1.4_GUV (P&amp;L)_Boardapproved'!$A$1:$BX$68,MATCH($A22,'1.4_GUV (P&amp;L)_Boardapproved'!$A:$A,0),MATCH(U$1,'1.4_GUV (P&amp;L)_Boardapproved'!$1:$1,0)),0),"")</f>
        <v>#REF!</v>
      </c>
      <c r="V22" s="10" t="e">
        <f t="array" ref="V22">IF(V$21="Actual", IFERROR(INDEX('1.4_GUV (P&amp;L)_Boardapproved'!$A$1:$BX$68,MATCH($A22,'1.4_GUV (P&amp;L)_Boardapproved'!$A:$A,0),MATCH(V$1,'1.4_GUV (P&amp;L)_Boardapproved'!$1:$1,0)),0),"")</f>
        <v>#REF!</v>
      </c>
      <c r="W22" s="10" t="e">
        <f t="array" ref="W22">IF(W$21="Actual", IFERROR(INDEX('1.4_GUV (P&amp;L)_Boardapproved'!$A$1:$BX$68,MATCH($A22,'1.4_GUV (P&amp;L)_Boardapproved'!$A:$A,0),MATCH(W$1,'1.4_GUV (P&amp;L)_Boardapproved'!$1:$1,0)),0),"")</f>
        <v>#REF!</v>
      </c>
      <c r="X22" s="10" t="e">
        <f t="array" ref="X22">IF(X$21="Actual", IFERROR(INDEX('1.4_GUV (P&amp;L)_Boardapproved'!$A$1:$BX$68,MATCH($A22,'1.4_GUV (P&amp;L)_Boardapproved'!$A:$A,0),MATCH(X$1,'1.4_GUV (P&amp;L)_Boardapproved'!$1:$1,0)),0),"")</f>
        <v>#REF!</v>
      </c>
      <c r="Y22" s="10" t="e">
        <f t="array" ref="Y22">IF(Y$21="Actual", IFERROR(INDEX('1.4_GUV (P&amp;L)_Boardapproved'!$A$1:$BX$68,MATCH($A22,'1.4_GUV (P&amp;L)_Boardapproved'!$A:$A,0),MATCH(Y$1,'1.4_GUV (P&amp;L)_Boardapproved'!$1:$1,0)),0),"")</f>
        <v>#REF!</v>
      </c>
      <c r="Z22" s="10" t="e">
        <f t="array" ref="Z22">IF(Z$21="Actual", IFERROR(INDEX('1.4_GUV (P&amp;L)_Boardapproved'!$A$1:$BX$68,MATCH($A22,'1.4_GUV (P&amp;L)_Boardapproved'!$A:$A,0),MATCH(Z$1,'1.4_GUV (P&amp;L)_Boardapproved'!$1:$1,0)),0),"")</f>
        <v>#REF!</v>
      </c>
      <c r="AA22" s="112" t="e">
        <f t="array" ref="AA22">IF(AA$21="Actual", IFERROR(INDEX('1.4_GUV (P&amp;L)_Boardapproved'!$A$1:$BX$68,MATCH($A22,'1.4_GUV (P&amp;L)_Boardapproved'!$A:$A,0),MATCH(AA$1,'1.4_GUV (P&amp;L)_Boardapproved'!$1:$1,0)),0),"")</f>
        <v>#REF!</v>
      </c>
    </row>
    <row r="23" spans="1:27">
      <c r="A23" s="118" t="s">
        <v>336</v>
      </c>
      <c r="B23" s="108" t="s">
        <v>310</v>
      </c>
      <c r="C23" s="1" t="str">
        <f>B23&amp;" "&amp; VLOOKUP(A23,'1.4_GUV (P&amp;L)_Boardapproved'!A:B,2,FALSE)</f>
        <v>Actual Betriebsergebnis (EBIT)</v>
      </c>
      <c r="D23" s="10" t="e">
        <f t="array" ref="D23">IF(D$21="Actual", IFERROR(INDEX('1.4_GUV (P&amp;L)_Boardapproved'!$A$1:$BX$68,MATCH($A23,'1.4_GUV (P&amp;L)_Boardapproved'!$A:$A,0),MATCH(D$1,'1.4_GUV (P&amp;L)_Boardapproved'!$1:$1,0)),0),"")</f>
        <v>#REF!</v>
      </c>
      <c r="E23" s="10" t="e">
        <f t="array" ref="E23">IF(E$21="Actual", IFERROR(INDEX('1.4_GUV (P&amp;L)_Boardapproved'!$A$1:$BX$68,MATCH($A23,'1.4_GUV (P&amp;L)_Boardapproved'!$A:$A,0),MATCH(E$1,'1.4_GUV (P&amp;L)_Boardapproved'!$1:$1,0)),0),"")</f>
        <v>#REF!</v>
      </c>
      <c r="F23" s="10" t="e">
        <f t="array" ref="F23">IF(F$21="Actual", IFERROR(INDEX('1.4_GUV (P&amp;L)_Boardapproved'!$A$1:$BX$68,MATCH($A23,'1.4_GUV (P&amp;L)_Boardapproved'!$A:$A,0),MATCH(F$1,'1.4_GUV (P&amp;L)_Boardapproved'!$1:$1,0)),0),"")</f>
        <v>#REF!</v>
      </c>
      <c r="G23" s="10" t="e">
        <f t="array" ref="G23">IF(G$21="Actual", IFERROR(INDEX('1.4_GUV (P&amp;L)_Boardapproved'!$A$1:$BX$68,MATCH($A23,'1.4_GUV (P&amp;L)_Boardapproved'!$A:$A,0),MATCH(G$1,'1.4_GUV (P&amp;L)_Boardapproved'!$1:$1,0)),0),"")</f>
        <v>#REF!</v>
      </c>
      <c r="H23" s="10" t="e">
        <f t="array" ref="H23">IF(H$21="Actual", IFERROR(INDEX('1.4_GUV (P&amp;L)_Boardapproved'!$A$1:$BX$68,MATCH($A23,'1.4_GUV (P&amp;L)_Boardapproved'!$A:$A,0),MATCH(H$1,'1.4_GUV (P&amp;L)_Boardapproved'!$1:$1,0)),0),"")</f>
        <v>#REF!</v>
      </c>
      <c r="I23" s="10" t="e">
        <f t="array" ref="I23">IF(I$21="Actual", IFERROR(INDEX('1.4_GUV (P&amp;L)_Boardapproved'!$A$1:$BX$68,MATCH($A23,'1.4_GUV (P&amp;L)_Boardapproved'!$A:$A,0),MATCH(I$1,'1.4_GUV (P&amp;L)_Boardapproved'!$1:$1,0)),0),"")</f>
        <v>#REF!</v>
      </c>
      <c r="J23" s="10" t="e">
        <f t="array" ref="J23">IF(J$21="Actual", IFERROR(INDEX('1.4_GUV (P&amp;L)_Boardapproved'!$A$1:$BX$68,MATCH($A23,'1.4_GUV (P&amp;L)_Boardapproved'!$A:$A,0),MATCH(J$1,'1.4_GUV (P&amp;L)_Boardapproved'!$1:$1,0)),0),"")</f>
        <v>#REF!</v>
      </c>
      <c r="K23" s="10" t="e">
        <f t="array" ref="K23">IF(K$21="Actual", IFERROR(INDEX('1.4_GUV (P&amp;L)_Boardapproved'!$A$1:$BX$68,MATCH($A23,'1.4_GUV (P&amp;L)_Boardapproved'!$A:$A,0),MATCH(K$1,'1.4_GUV (P&amp;L)_Boardapproved'!$1:$1,0)),0),"")</f>
        <v>#REF!</v>
      </c>
      <c r="L23" s="10" t="e">
        <f t="array" ref="L23">IF(L$21="Actual", IFERROR(INDEX('1.4_GUV (P&amp;L)_Boardapproved'!$A$1:$BX$68,MATCH($A23,'1.4_GUV (P&amp;L)_Boardapproved'!$A:$A,0),MATCH(L$1,'1.4_GUV (P&amp;L)_Boardapproved'!$1:$1,0)),0),"")</f>
        <v>#REF!</v>
      </c>
      <c r="M23" s="10" t="e">
        <f t="array" ref="M23">IF(M$21="Actual", IFERROR(INDEX('1.4_GUV (P&amp;L)_Boardapproved'!$A$1:$BX$68,MATCH($A23,'1.4_GUV (P&amp;L)_Boardapproved'!$A:$A,0),MATCH(M$1,'1.4_GUV (P&amp;L)_Boardapproved'!$1:$1,0)),0),"")</f>
        <v>#REF!</v>
      </c>
      <c r="N23" s="10" t="e">
        <f t="array" ref="N23">IF(N$21="Actual", IFERROR(INDEX('1.4_GUV (P&amp;L)_Boardapproved'!$A$1:$BX$68,MATCH($A23,'1.4_GUV (P&amp;L)_Boardapproved'!$A:$A,0),MATCH(N$1,'1.4_GUV (P&amp;L)_Boardapproved'!$1:$1,0)),0),"")</f>
        <v>#REF!</v>
      </c>
      <c r="O23" s="10" t="e">
        <f t="array" ref="O23">IF(O$21="Actual", IFERROR(INDEX('1.4_GUV (P&amp;L)_Boardapproved'!$A$1:$BX$68,MATCH($A23,'1.4_GUV (P&amp;L)_Boardapproved'!$A:$A,0),MATCH(O$1,'1.4_GUV (P&amp;L)_Boardapproved'!$1:$1,0)),0),"")</f>
        <v>#REF!</v>
      </c>
      <c r="P23" s="111" t="e">
        <f t="array" ref="P23">IF(P$21="Actual", IFERROR(INDEX('1.4_GUV (P&amp;L)_Boardapproved'!$A$1:$BX$68,MATCH($A23,'1.4_GUV (P&amp;L)_Boardapproved'!$A:$A,0),MATCH(P$1,'1.4_GUV (P&amp;L)_Boardapproved'!$1:$1,0)),0),"")</f>
        <v>#REF!</v>
      </c>
      <c r="Q23" s="10" t="e">
        <f t="array" ref="Q23">IF(Q$21="Actual", IFERROR(INDEX('1.4_GUV (P&amp;L)_Boardapproved'!$A$1:$BX$68,MATCH($A23,'1.4_GUV (P&amp;L)_Boardapproved'!$A:$A,0),MATCH(Q$1,'1.4_GUV (P&amp;L)_Boardapproved'!$1:$1,0)),0),"")</f>
        <v>#REF!</v>
      </c>
      <c r="R23" s="10" t="e">
        <f t="array" ref="R23">IF(R$21="Actual", IFERROR(INDEX('1.4_GUV (P&amp;L)_Boardapproved'!$A$1:$BX$68,MATCH($A23,'1.4_GUV (P&amp;L)_Boardapproved'!$A:$A,0),MATCH(R$1,'1.4_GUV (P&amp;L)_Boardapproved'!$1:$1,0)),0),"")</f>
        <v>#REF!</v>
      </c>
      <c r="S23" s="10" t="e">
        <f t="array" ref="S23">IF(S$21="Actual", IFERROR(INDEX('1.4_GUV (P&amp;L)_Boardapproved'!$A$1:$BX$68,MATCH($A23,'1.4_GUV (P&amp;L)_Boardapproved'!$A:$A,0),MATCH(S$1,'1.4_GUV (P&amp;L)_Boardapproved'!$1:$1,0)),0),"")</f>
        <v>#REF!</v>
      </c>
      <c r="T23" s="10" t="e">
        <f t="array" ref="T23">IF(T$21="Actual", IFERROR(INDEX('1.4_GUV (P&amp;L)_Boardapproved'!$A$1:$BX$68,MATCH($A23,'1.4_GUV (P&amp;L)_Boardapproved'!$A:$A,0),MATCH(T$1,'1.4_GUV (P&amp;L)_Boardapproved'!$1:$1,0)),0),"")</f>
        <v>#REF!</v>
      </c>
      <c r="U23" s="10" t="e">
        <f t="array" ref="U23">IF(U$21="Actual", IFERROR(INDEX('1.4_GUV (P&amp;L)_Boardapproved'!$A$1:$BX$68,MATCH($A23,'1.4_GUV (P&amp;L)_Boardapproved'!$A:$A,0),MATCH(U$1,'1.4_GUV (P&amp;L)_Boardapproved'!$1:$1,0)),0),"")</f>
        <v>#REF!</v>
      </c>
      <c r="V23" s="10" t="e">
        <f t="array" ref="V23">IF(V$21="Actual", IFERROR(INDEX('1.4_GUV (P&amp;L)_Boardapproved'!$A$1:$BX$68,MATCH($A23,'1.4_GUV (P&amp;L)_Boardapproved'!$A:$A,0),MATCH(V$1,'1.4_GUV (P&amp;L)_Boardapproved'!$1:$1,0)),0),"")</f>
        <v>#REF!</v>
      </c>
      <c r="W23" s="10" t="e">
        <f t="array" ref="W23">IF(W$21="Actual", IFERROR(INDEX('1.4_GUV (P&amp;L)_Boardapproved'!$A$1:$BX$68,MATCH($A23,'1.4_GUV (P&amp;L)_Boardapproved'!$A:$A,0),MATCH(W$1,'1.4_GUV (P&amp;L)_Boardapproved'!$1:$1,0)),0),"")</f>
        <v>#REF!</v>
      </c>
      <c r="X23" s="10" t="e">
        <f t="array" ref="X23">IF(X$21="Actual", IFERROR(INDEX('1.4_GUV (P&amp;L)_Boardapproved'!$A$1:$BX$68,MATCH($A23,'1.4_GUV (P&amp;L)_Boardapproved'!$A:$A,0),MATCH(X$1,'1.4_GUV (P&amp;L)_Boardapproved'!$1:$1,0)),0),"")</f>
        <v>#REF!</v>
      </c>
      <c r="Y23" s="10" t="e">
        <f t="array" ref="Y23">IF(Y$21="Actual", IFERROR(INDEX('1.4_GUV (P&amp;L)_Boardapproved'!$A$1:$BX$68,MATCH($A23,'1.4_GUV (P&amp;L)_Boardapproved'!$A:$A,0),MATCH(Y$1,'1.4_GUV (P&amp;L)_Boardapproved'!$1:$1,0)),0),"")</f>
        <v>#REF!</v>
      </c>
      <c r="Z23" s="10" t="e">
        <f t="array" ref="Z23">IF(Z$21="Actual", IFERROR(INDEX('1.4_GUV (P&amp;L)_Boardapproved'!$A$1:$BX$68,MATCH($A23,'1.4_GUV (P&amp;L)_Boardapproved'!$A:$A,0),MATCH(Z$1,'1.4_GUV (P&amp;L)_Boardapproved'!$1:$1,0)),0),"")</f>
        <v>#REF!</v>
      </c>
      <c r="AA23" s="112" t="e">
        <f t="array" ref="AA23">IF(AA$21="Actual", IFERROR(INDEX('1.4_GUV (P&amp;L)_Boardapproved'!$A$1:$BX$68,MATCH($A23,'1.4_GUV (P&amp;L)_Boardapproved'!$A:$A,0),MATCH(AA$1,'1.4_GUV (P&amp;L)_Boardapproved'!$1:$1,0)),0),"")</f>
        <v>#REF!</v>
      </c>
    </row>
    <row r="24" spans="1:27">
      <c r="A24" s="119" t="s">
        <v>348</v>
      </c>
      <c r="B24" s="109" t="s">
        <v>310</v>
      </c>
      <c r="C24" s="11" t="str">
        <f>B24&amp;" "&amp; VLOOKUP(A24,'1.4_GUV (P&amp;L)_Boardapproved'!A:B,2,FALSE)</f>
        <v>Actual Vorläufiges Ergebnis (Net Profit)</v>
      </c>
      <c r="D24" s="12" t="e">
        <f t="array" ref="D24">IF(D$21="Actual", IFERROR(INDEX('1.4_GUV (P&amp;L)_Boardapproved'!$A$1:$BX$68,MATCH($A24,'1.4_GUV (P&amp;L)_Boardapproved'!$A:$A,0),MATCH(D$1,'1.4_GUV (P&amp;L)_Boardapproved'!$1:$1,0)),0),"")</f>
        <v>#REF!</v>
      </c>
      <c r="E24" s="12" t="e">
        <f t="array" ref="E24">IF(E$21="Actual", IFERROR(INDEX('1.4_GUV (P&amp;L)_Boardapproved'!$A$1:$BX$68,MATCH($A24,'1.4_GUV (P&amp;L)_Boardapproved'!$A:$A,0),MATCH(E$1,'1.4_GUV (P&amp;L)_Boardapproved'!$1:$1,0)),0),"")</f>
        <v>#REF!</v>
      </c>
      <c r="F24" s="12" t="e">
        <f t="array" ref="F24">IF(F$21="Actual", IFERROR(INDEX('1.4_GUV (P&amp;L)_Boardapproved'!$A$1:$BX$68,MATCH($A24,'1.4_GUV (P&amp;L)_Boardapproved'!$A:$A,0),MATCH(F$1,'1.4_GUV (P&amp;L)_Boardapproved'!$1:$1,0)),0),"")</f>
        <v>#REF!</v>
      </c>
      <c r="G24" s="12" t="e">
        <f t="array" ref="G24">IF(G$21="Actual", IFERROR(INDEX('1.4_GUV (P&amp;L)_Boardapproved'!$A$1:$BX$68,MATCH($A24,'1.4_GUV (P&amp;L)_Boardapproved'!$A:$A,0),MATCH(G$1,'1.4_GUV (P&amp;L)_Boardapproved'!$1:$1,0)),0),"")</f>
        <v>#REF!</v>
      </c>
      <c r="H24" s="12" t="e">
        <f t="array" ref="H24">IF(H$21="Actual", IFERROR(INDEX('1.4_GUV (P&amp;L)_Boardapproved'!$A$1:$BX$68,MATCH($A24,'1.4_GUV (P&amp;L)_Boardapproved'!$A:$A,0),MATCH(H$1,'1.4_GUV (P&amp;L)_Boardapproved'!$1:$1,0)),0),"")</f>
        <v>#REF!</v>
      </c>
      <c r="I24" s="12" t="e">
        <f t="array" ref="I24">IF(I$21="Actual", IFERROR(INDEX('1.4_GUV (P&amp;L)_Boardapproved'!$A$1:$BX$68,MATCH($A24,'1.4_GUV (P&amp;L)_Boardapproved'!$A:$A,0),MATCH(I$1,'1.4_GUV (P&amp;L)_Boardapproved'!$1:$1,0)),0),"")</f>
        <v>#REF!</v>
      </c>
      <c r="J24" s="12" t="e">
        <f t="array" ref="J24">IF(J$21="Actual", IFERROR(INDEX('1.4_GUV (P&amp;L)_Boardapproved'!$A$1:$BX$68,MATCH($A24,'1.4_GUV (P&amp;L)_Boardapproved'!$A:$A,0),MATCH(J$1,'1.4_GUV (P&amp;L)_Boardapproved'!$1:$1,0)),0),"")</f>
        <v>#REF!</v>
      </c>
      <c r="K24" s="12" t="e">
        <f t="array" ref="K24">IF(K$21="Actual", IFERROR(INDEX('1.4_GUV (P&amp;L)_Boardapproved'!$A$1:$BX$68,MATCH($A24,'1.4_GUV (P&amp;L)_Boardapproved'!$A:$A,0),MATCH(K$1,'1.4_GUV (P&amp;L)_Boardapproved'!$1:$1,0)),0),"")</f>
        <v>#REF!</v>
      </c>
      <c r="L24" s="12" t="e">
        <f t="array" ref="L24">IF(L$21="Actual", IFERROR(INDEX('1.4_GUV (P&amp;L)_Boardapproved'!$A$1:$BX$68,MATCH($A24,'1.4_GUV (P&amp;L)_Boardapproved'!$A:$A,0),MATCH(L$1,'1.4_GUV (P&amp;L)_Boardapproved'!$1:$1,0)),0),"")</f>
        <v>#REF!</v>
      </c>
      <c r="M24" s="12" t="e">
        <f t="array" ref="M24">IF(M$21="Actual", IFERROR(INDEX('1.4_GUV (P&amp;L)_Boardapproved'!$A$1:$BX$68,MATCH($A24,'1.4_GUV (P&amp;L)_Boardapproved'!$A:$A,0),MATCH(M$1,'1.4_GUV (P&amp;L)_Boardapproved'!$1:$1,0)),0),"")</f>
        <v>#REF!</v>
      </c>
      <c r="N24" s="12" t="e">
        <f t="array" ref="N24">IF(N$21="Actual", IFERROR(INDEX('1.4_GUV (P&amp;L)_Boardapproved'!$A$1:$BX$68,MATCH($A24,'1.4_GUV (P&amp;L)_Boardapproved'!$A:$A,0),MATCH(N$1,'1.4_GUV (P&amp;L)_Boardapproved'!$1:$1,0)),0),"")</f>
        <v>#REF!</v>
      </c>
      <c r="O24" s="12" t="e">
        <f t="array" ref="O24">IF(O$21="Actual", IFERROR(INDEX('1.4_GUV (P&amp;L)_Boardapproved'!$A$1:$BX$68,MATCH($A24,'1.4_GUV (P&amp;L)_Boardapproved'!$A:$A,0),MATCH(O$1,'1.4_GUV (P&amp;L)_Boardapproved'!$1:$1,0)),0),"")</f>
        <v>#REF!</v>
      </c>
      <c r="P24" s="120" t="e">
        <f t="array" ref="P24">IF(P$21="Actual", IFERROR(INDEX('1.4_GUV (P&amp;L)_Boardapproved'!$A$1:$BX$68,MATCH($A24,'1.4_GUV (P&amp;L)_Boardapproved'!$A:$A,0),MATCH(P$1,'1.4_GUV (P&amp;L)_Boardapproved'!$1:$1,0)),0),"")</f>
        <v>#REF!</v>
      </c>
      <c r="Q24" s="12" t="e">
        <f t="array" ref="Q24">IF(Q$21="Actual", IFERROR(INDEX('1.4_GUV (P&amp;L)_Boardapproved'!$A$1:$BX$68,MATCH($A24,'1.4_GUV (P&amp;L)_Boardapproved'!$A:$A,0),MATCH(Q$1,'1.4_GUV (P&amp;L)_Boardapproved'!$1:$1,0)),0),"")</f>
        <v>#REF!</v>
      </c>
      <c r="R24" s="12" t="e">
        <f t="array" ref="R24">IF(R$21="Actual", IFERROR(INDEX('1.4_GUV (P&amp;L)_Boardapproved'!$A$1:$BX$68,MATCH($A24,'1.4_GUV (P&amp;L)_Boardapproved'!$A:$A,0),MATCH(R$1,'1.4_GUV (P&amp;L)_Boardapproved'!$1:$1,0)),0),"")</f>
        <v>#REF!</v>
      </c>
      <c r="S24" s="12" t="e">
        <f t="array" ref="S24">IF(S$21="Actual", IFERROR(INDEX('1.4_GUV (P&amp;L)_Boardapproved'!$A$1:$BX$68,MATCH($A24,'1.4_GUV (P&amp;L)_Boardapproved'!$A:$A,0),MATCH(S$1,'1.4_GUV (P&amp;L)_Boardapproved'!$1:$1,0)),0),"")</f>
        <v>#REF!</v>
      </c>
      <c r="T24" s="12" t="e">
        <f t="array" ref="T24">IF(T$21="Actual", IFERROR(INDEX('1.4_GUV (P&amp;L)_Boardapproved'!$A$1:$BX$68,MATCH($A24,'1.4_GUV (P&amp;L)_Boardapproved'!$A:$A,0),MATCH(T$1,'1.4_GUV (P&amp;L)_Boardapproved'!$1:$1,0)),0),"")</f>
        <v>#REF!</v>
      </c>
      <c r="U24" s="12" t="e">
        <f t="array" ref="U24">IF(U$21="Actual", IFERROR(INDEX('1.4_GUV (P&amp;L)_Boardapproved'!$A$1:$BX$68,MATCH($A24,'1.4_GUV (P&amp;L)_Boardapproved'!$A:$A,0),MATCH(U$1,'1.4_GUV (P&amp;L)_Boardapproved'!$1:$1,0)),0),"")</f>
        <v>#REF!</v>
      </c>
      <c r="V24" s="12" t="e">
        <f t="array" ref="V24">IF(V$21="Actual", IFERROR(INDEX('1.4_GUV (P&amp;L)_Boardapproved'!$A$1:$BX$68,MATCH($A24,'1.4_GUV (P&amp;L)_Boardapproved'!$A:$A,0),MATCH(V$1,'1.4_GUV (P&amp;L)_Boardapproved'!$1:$1,0)),0),"")</f>
        <v>#REF!</v>
      </c>
      <c r="W24" s="12" t="e">
        <f t="array" ref="W24">IF(W$21="Actual", IFERROR(INDEX('1.4_GUV (P&amp;L)_Boardapproved'!$A$1:$BX$68,MATCH($A24,'1.4_GUV (P&amp;L)_Boardapproved'!$A:$A,0),MATCH(W$1,'1.4_GUV (P&amp;L)_Boardapproved'!$1:$1,0)),0),"")</f>
        <v>#REF!</v>
      </c>
      <c r="X24" s="12" t="e">
        <f t="array" ref="X24">IF(X$21="Actual", IFERROR(INDEX('1.4_GUV (P&amp;L)_Boardapproved'!$A$1:$BX$68,MATCH($A24,'1.4_GUV (P&amp;L)_Boardapproved'!$A:$A,0),MATCH(X$1,'1.4_GUV (P&amp;L)_Boardapproved'!$1:$1,0)),0),"")</f>
        <v>#REF!</v>
      </c>
      <c r="Y24" s="12" t="e">
        <f t="array" ref="Y24">IF(Y$21="Actual", IFERROR(INDEX('1.4_GUV (P&amp;L)_Boardapproved'!$A$1:$BX$68,MATCH($A24,'1.4_GUV (P&amp;L)_Boardapproved'!$A:$A,0),MATCH(Y$1,'1.4_GUV (P&amp;L)_Boardapproved'!$1:$1,0)),0),"")</f>
        <v>#REF!</v>
      </c>
      <c r="Z24" s="12" t="e">
        <f t="array" ref="Z24">IF(Z$21="Actual", IFERROR(INDEX('1.4_GUV (P&amp;L)_Boardapproved'!$A$1:$BX$68,MATCH($A24,'1.4_GUV (P&amp;L)_Boardapproved'!$A:$A,0),MATCH(Z$1,'1.4_GUV (P&amp;L)_Boardapproved'!$1:$1,0)),0),"")</f>
        <v>#REF!</v>
      </c>
      <c r="AA24" s="13" t="e">
        <f t="array" ref="AA24">IF(AA$21="Actual", IFERROR(INDEX('1.4_GUV (P&amp;L)_Boardapproved'!$A$1:$BX$68,MATCH($A24,'1.4_GUV (P&amp;L)_Boardapproved'!$A:$A,0),MATCH(AA$1,'1.4_GUV (P&amp;L)_Boardapproved'!$1:$1,0)),0),"")</f>
        <v>#REF!</v>
      </c>
    </row>
    <row r="25" spans="1:27">
      <c r="A25" s="1"/>
      <c r="B25" s="110"/>
      <c r="C25" s="2"/>
      <c r="D25" s="10" t="e">
        <f t="array" ref="D25">IF(D$21="Actual", IFERROR(INDEX('1.4_GUV (P&amp;L)_Boardapproved'!$A$1:$BX$68,MATCH($A25,'1.4_GUV (P&amp;L)_Boardapproved'!$A:$A,0),MATCH(D$1,'1.4_GUV (P&amp;L)_Boardapproved'!$1:$1,0)),0),"")</f>
        <v>#REF!</v>
      </c>
      <c r="E25" s="10" t="e">
        <f t="array" ref="E25">IF(E$21="Actual", IFERROR(INDEX('1.4_GUV (P&amp;L)_Boardapproved'!$A$1:$BX$68,MATCH($A25,'1.4_GUV (P&amp;L)_Boardapproved'!$A:$A,0),MATCH(E$1,'1.4_GUV (P&amp;L)_Boardapproved'!$1:$1,0)),0),"")</f>
        <v>#REF!</v>
      </c>
      <c r="F25" s="10" t="e">
        <f t="array" ref="F25">IF(F$21="Actual", IFERROR(INDEX('1.4_GUV (P&amp;L)_Boardapproved'!$A$1:$BX$68,MATCH($A25,'1.4_GUV (P&amp;L)_Boardapproved'!$A:$A,0),MATCH(F$1,'1.4_GUV (P&amp;L)_Boardapproved'!$1:$1,0)),0),"")</f>
        <v>#REF!</v>
      </c>
      <c r="G25" s="10" t="e">
        <f t="array" ref="G25">IF(G$21="Actual", IFERROR(INDEX('1.4_GUV (P&amp;L)_Boardapproved'!$A$1:$BX$68,MATCH($A25,'1.4_GUV (P&amp;L)_Boardapproved'!$A:$A,0),MATCH(G$1,'1.4_GUV (P&amp;L)_Boardapproved'!$1:$1,0)),0),"")</f>
        <v>#REF!</v>
      </c>
      <c r="H25" s="10" t="e">
        <f t="array" ref="H25">IF(H$21="Actual", IFERROR(INDEX('1.4_GUV (P&amp;L)_Boardapproved'!$A$1:$BX$68,MATCH($A25,'1.4_GUV (P&amp;L)_Boardapproved'!$A:$A,0),MATCH(H$1,'1.4_GUV (P&amp;L)_Boardapproved'!$1:$1,0)),0),"")</f>
        <v>#REF!</v>
      </c>
      <c r="I25" s="10" t="e">
        <f t="array" ref="I25">IF(I$21="Actual", IFERROR(INDEX('1.4_GUV (P&amp;L)_Boardapproved'!$A$1:$BX$68,MATCH($A25,'1.4_GUV (P&amp;L)_Boardapproved'!$A:$A,0),MATCH(I$1,'1.4_GUV (P&amp;L)_Boardapproved'!$1:$1,0)),0),"")</f>
        <v>#REF!</v>
      </c>
      <c r="J25" s="10" t="e">
        <f t="array" ref="J25">IF(J$21="Actual", IFERROR(INDEX('1.4_GUV (P&amp;L)_Boardapproved'!$A$1:$BX$68,MATCH($A25,'1.4_GUV (P&amp;L)_Boardapproved'!$A:$A,0),MATCH(J$1,'1.4_GUV (P&amp;L)_Boardapproved'!$1:$1,0)),0),"")</f>
        <v>#REF!</v>
      </c>
      <c r="K25" s="10" t="e">
        <f t="array" ref="K25">IF(K$21="Actual", IFERROR(INDEX('1.4_GUV (P&amp;L)_Boardapproved'!$A$1:$BX$68,MATCH($A25,'1.4_GUV (P&amp;L)_Boardapproved'!$A:$A,0),MATCH(K$1,'1.4_GUV (P&amp;L)_Boardapproved'!$1:$1,0)),0),"")</f>
        <v>#REF!</v>
      </c>
      <c r="L25" s="10" t="e">
        <f t="array" ref="L25">IF(L$21="Actual", IFERROR(INDEX('1.4_GUV (P&amp;L)_Boardapproved'!$A$1:$BX$68,MATCH($A25,'1.4_GUV (P&amp;L)_Boardapproved'!$A:$A,0),MATCH(L$1,'1.4_GUV (P&amp;L)_Boardapproved'!$1:$1,0)),0),"")</f>
        <v>#REF!</v>
      </c>
      <c r="M25" s="10" t="e">
        <f t="array" ref="M25">IF(M$21="Actual", IFERROR(INDEX('1.4_GUV (P&amp;L)_Boardapproved'!$A$1:$BX$68,MATCH($A25,'1.4_GUV (P&amp;L)_Boardapproved'!$A:$A,0),MATCH(M$1,'1.4_GUV (P&amp;L)_Boardapproved'!$1:$1,0)),0),"")</f>
        <v>#REF!</v>
      </c>
      <c r="N25" s="10" t="e">
        <f t="array" ref="N25">IF(N$21="Actual", IFERROR(INDEX('1.4_GUV (P&amp;L)_Boardapproved'!$A$1:$BX$68,MATCH($A25,'1.4_GUV (P&amp;L)_Boardapproved'!$A:$A,0),MATCH(N$1,'1.4_GUV (P&amp;L)_Boardapproved'!$1:$1,0)),0),"")</f>
        <v>#REF!</v>
      </c>
      <c r="O25" s="10" t="e">
        <f t="array" ref="O25">IF(O$21="Actual", IFERROR(INDEX('1.4_GUV (P&amp;L)_Boardapproved'!$A$1:$BX$68,MATCH($A25,'1.4_GUV (P&amp;L)_Boardapproved'!$A:$A,0),MATCH(O$1,'1.4_GUV (P&amp;L)_Boardapproved'!$1:$1,0)),0),"")</f>
        <v>#REF!</v>
      </c>
      <c r="P25" s="111" t="e">
        <f t="array" ref="P25">IF(P$21="Actual", IFERROR(INDEX('1.4_GUV (P&amp;L)_Boardapproved'!$A$1:$BX$68,MATCH($A25,'1.4_GUV (P&amp;L)_Boardapproved'!$A:$A,0),MATCH(P$1,'1.4_GUV (P&amp;L)_Boardapproved'!$1:$1,0)),0),"")</f>
        <v>#REF!</v>
      </c>
      <c r="Q25" s="10" t="e">
        <f t="array" ref="Q25">IF(Q$21="Actual", IFERROR(INDEX('1.4_GUV (P&amp;L)_Boardapproved'!$A$1:$BX$68,MATCH($A25,'1.4_GUV (P&amp;L)_Boardapproved'!$A:$A,0),MATCH(Q$1,'1.4_GUV (P&amp;L)_Boardapproved'!$1:$1,0)),0),"")</f>
        <v>#REF!</v>
      </c>
      <c r="R25" s="10" t="e">
        <f t="array" ref="R25">IF(R$21="Actual", IFERROR(INDEX('1.4_GUV (P&amp;L)_Boardapproved'!$A$1:$BX$68,MATCH($A25,'1.4_GUV (P&amp;L)_Boardapproved'!$A:$A,0),MATCH(R$1,'1.4_GUV (P&amp;L)_Boardapproved'!$1:$1,0)),0),"")</f>
        <v>#REF!</v>
      </c>
      <c r="S25" s="10" t="e">
        <f t="array" ref="S25">IF(S$21="Actual", IFERROR(INDEX('1.4_GUV (P&amp;L)_Boardapproved'!$A$1:$BX$68,MATCH($A25,'1.4_GUV (P&amp;L)_Boardapproved'!$A:$A,0),MATCH(S$1,'1.4_GUV (P&amp;L)_Boardapproved'!$1:$1,0)),0),"")</f>
        <v>#REF!</v>
      </c>
      <c r="T25" s="10" t="e">
        <f t="array" ref="T25">IF(T$21="Actual", IFERROR(INDEX('1.4_GUV (P&amp;L)_Boardapproved'!$A$1:$BX$68,MATCH($A25,'1.4_GUV (P&amp;L)_Boardapproved'!$A:$A,0),MATCH(T$1,'1.4_GUV (P&amp;L)_Boardapproved'!$1:$1,0)),0),"")</f>
        <v>#REF!</v>
      </c>
      <c r="U25" s="10" t="e">
        <f t="array" ref="U25">IF(U$21="Actual", IFERROR(INDEX('1.4_GUV (P&amp;L)_Boardapproved'!$A$1:$BX$68,MATCH($A25,'1.4_GUV (P&amp;L)_Boardapproved'!$A:$A,0),MATCH(U$1,'1.4_GUV (P&amp;L)_Boardapproved'!$1:$1,0)),0),"")</f>
        <v>#REF!</v>
      </c>
      <c r="V25" s="10" t="e">
        <f t="array" ref="V25">IF(V$21="Actual", IFERROR(INDEX('1.4_GUV (P&amp;L)_Boardapproved'!$A$1:$BX$68,MATCH($A25,'1.4_GUV (P&amp;L)_Boardapproved'!$A:$A,0),MATCH(V$1,'1.4_GUV (P&amp;L)_Boardapproved'!$1:$1,0)),0),"")</f>
        <v>#REF!</v>
      </c>
      <c r="W25" s="10" t="e">
        <f t="array" ref="W25">IF(W$21="Actual", IFERROR(INDEX('1.4_GUV (P&amp;L)_Boardapproved'!$A$1:$BX$68,MATCH($A25,'1.4_GUV (P&amp;L)_Boardapproved'!$A:$A,0),MATCH(W$1,'1.4_GUV (P&amp;L)_Boardapproved'!$1:$1,0)),0),"")</f>
        <v>#REF!</v>
      </c>
      <c r="X25" s="10" t="e">
        <f t="array" ref="X25">IF(X$21="Actual", IFERROR(INDEX('1.4_GUV (P&amp;L)_Boardapproved'!$A$1:$BX$68,MATCH($A25,'1.4_GUV (P&amp;L)_Boardapproved'!$A:$A,0),MATCH(X$1,'1.4_GUV (P&amp;L)_Boardapproved'!$1:$1,0)),0),"")</f>
        <v>#REF!</v>
      </c>
      <c r="Y25" s="10" t="e">
        <f t="array" ref="Y25">IF(Y$21="Actual", IFERROR(INDEX('1.4_GUV (P&amp;L)_Boardapproved'!$A$1:$BX$68,MATCH($A25,'1.4_GUV (P&amp;L)_Boardapproved'!$A:$A,0),MATCH(Y$1,'1.4_GUV (P&amp;L)_Boardapproved'!$1:$1,0)),0),"")</f>
        <v>#REF!</v>
      </c>
      <c r="Z25" s="10" t="e">
        <f t="array" ref="Z25">IF(Z$21="Actual", IFERROR(INDEX('1.4_GUV (P&amp;L)_Boardapproved'!$A$1:$BX$68,MATCH($A25,'1.4_GUV (P&amp;L)_Boardapproved'!$A:$A,0),MATCH(Z$1,'1.4_GUV (P&amp;L)_Boardapproved'!$1:$1,0)),0),"")</f>
        <v>#REF!</v>
      </c>
      <c r="AA25" s="10" t="e">
        <f t="array" ref="AA25">IF(AA$21="Actual", IFERROR(INDEX('1.4_GUV (P&amp;L)_Boardapproved'!$A$1:$BX$68,MATCH($A25,'1.4_GUV (P&amp;L)_Boardapproved'!$A:$A,0),MATCH(AA$1,'1.4_GUV (P&amp;L)_Boardapproved'!$1:$1,0)),0),"")</f>
        <v>#REF!</v>
      </c>
    </row>
    <row r="26" spans="1:27">
      <c r="A26" s="1"/>
      <c r="B26" s="110"/>
      <c r="C26" s="2" t="s">
        <v>360</v>
      </c>
      <c r="D26" s="10" t="e">
        <f t="array" ref="D26">IF(D$21="Actual", IFERROR(INDEX('1.4_GUV (P&amp;L)_Boardapproved'!$A$1:$BX$68,MATCH($A26,'1.4_GUV (P&amp;L)_Boardapproved'!$A:$A,0),MATCH(D$1,'1.4_GUV (P&amp;L)_Boardapproved'!$1:$1,0)),0),"")</f>
        <v>#REF!</v>
      </c>
      <c r="E26" s="10" t="e">
        <f t="array" ref="E26">IF(E$21="Actual", IFERROR(INDEX('1.4_GUV (P&amp;L)_Boardapproved'!$A$1:$BX$68,MATCH($A26,'1.4_GUV (P&amp;L)_Boardapproved'!$A:$A,0),MATCH(E$1,'1.4_GUV (P&amp;L)_Boardapproved'!$1:$1,0)),0),"")</f>
        <v>#REF!</v>
      </c>
      <c r="F26" s="10" t="e">
        <f t="array" ref="F26">IF(F$21="Actual", IFERROR(INDEX('1.4_GUV (P&amp;L)_Boardapproved'!$A$1:$BX$68,MATCH($A26,'1.4_GUV (P&amp;L)_Boardapproved'!$A:$A,0),MATCH(F$1,'1.4_GUV (P&amp;L)_Boardapproved'!$1:$1,0)),0),"")</f>
        <v>#REF!</v>
      </c>
      <c r="G26" s="10" t="e">
        <f t="array" ref="G26">IF(G$21="Actual", IFERROR(INDEX('1.4_GUV (P&amp;L)_Boardapproved'!$A$1:$BX$68,MATCH($A26,'1.4_GUV (P&amp;L)_Boardapproved'!$A:$A,0),MATCH(G$1,'1.4_GUV (P&amp;L)_Boardapproved'!$1:$1,0)),0),"")</f>
        <v>#REF!</v>
      </c>
      <c r="H26" s="10" t="e">
        <f t="array" ref="H26">IF(H$21="Actual", IFERROR(INDEX('1.4_GUV (P&amp;L)_Boardapproved'!$A$1:$BX$68,MATCH($A26,'1.4_GUV (P&amp;L)_Boardapproved'!$A:$A,0),MATCH(H$1,'1.4_GUV (P&amp;L)_Boardapproved'!$1:$1,0)),0),"")</f>
        <v>#REF!</v>
      </c>
      <c r="I26" s="10" t="e">
        <f t="array" ref="I26">IF(I$21="Actual", IFERROR(INDEX('1.4_GUV (P&amp;L)_Boardapproved'!$A$1:$BX$68,MATCH($A26,'1.4_GUV (P&amp;L)_Boardapproved'!$A:$A,0),MATCH(I$1,'1.4_GUV (P&amp;L)_Boardapproved'!$1:$1,0)),0),"")</f>
        <v>#REF!</v>
      </c>
      <c r="J26" s="10" t="e">
        <f t="array" ref="J26">IF(J$21="Actual", IFERROR(INDEX('1.4_GUV (P&amp;L)_Boardapproved'!$A$1:$BX$68,MATCH($A26,'1.4_GUV (P&amp;L)_Boardapproved'!$A:$A,0),MATCH(J$1,'1.4_GUV (P&amp;L)_Boardapproved'!$1:$1,0)),0),"")</f>
        <v>#REF!</v>
      </c>
      <c r="K26" s="10" t="e">
        <f t="array" ref="K26">IF(K$21="Actual", IFERROR(INDEX('1.4_GUV (P&amp;L)_Boardapproved'!$A$1:$BX$68,MATCH($A26,'1.4_GUV (P&amp;L)_Boardapproved'!$A:$A,0),MATCH(K$1,'1.4_GUV (P&amp;L)_Boardapproved'!$1:$1,0)),0),"")</f>
        <v>#REF!</v>
      </c>
      <c r="L26" s="10" t="e">
        <f t="array" ref="L26">IF(L$21="Actual", IFERROR(INDEX('1.4_GUV (P&amp;L)_Boardapproved'!$A$1:$BX$68,MATCH($A26,'1.4_GUV (P&amp;L)_Boardapproved'!$A:$A,0),MATCH(L$1,'1.4_GUV (P&amp;L)_Boardapproved'!$1:$1,0)),0),"")</f>
        <v>#REF!</v>
      </c>
      <c r="M26" s="10" t="e">
        <f t="array" ref="M26">IF(M$21="Actual", IFERROR(INDEX('1.4_GUV (P&amp;L)_Boardapproved'!$A$1:$BX$68,MATCH($A26,'1.4_GUV (P&amp;L)_Boardapproved'!$A:$A,0),MATCH(M$1,'1.4_GUV (P&amp;L)_Boardapproved'!$1:$1,0)),0),"")</f>
        <v>#REF!</v>
      </c>
      <c r="N26" s="10" t="e">
        <f t="array" ref="N26">IF(N$21="Actual", IFERROR(INDEX('1.4_GUV (P&amp;L)_Boardapproved'!$A$1:$BX$68,MATCH($A26,'1.4_GUV (P&amp;L)_Boardapproved'!$A:$A,0),MATCH(N$1,'1.4_GUV (P&amp;L)_Boardapproved'!$1:$1,0)),0),"")</f>
        <v>#REF!</v>
      </c>
      <c r="O26" s="10" t="e">
        <f t="array" ref="O26">IF(O$21="Actual", IFERROR(INDEX('1.4_GUV (P&amp;L)_Boardapproved'!$A$1:$BX$68,MATCH($A26,'1.4_GUV (P&amp;L)_Boardapproved'!$A:$A,0),MATCH(O$1,'1.4_GUV (P&amp;L)_Boardapproved'!$1:$1,0)),0),"")</f>
        <v>#REF!</v>
      </c>
      <c r="P26" s="111" t="e">
        <f t="array" ref="P26">IF(P$21="Actual", IFERROR(INDEX('1.4_GUV (P&amp;L)_Boardapproved'!$A$1:$BX$68,MATCH($A26,'1.4_GUV (P&amp;L)_Boardapproved'!$A:$A,0),MATCH(P$1,'1.4_GUV (P&amp;L)_Boardapproved'!$1:$1,0)),0),"")</f>
        <v>#REF!</v>
      </c>
      <c r="Q26" s="10" t="e">
        <f t="array" ref="Q26">IF(Q$21="Actual", IFERROR(INDEX('1.4_GUV (P&amp;L)_Boardapproved'!$A$1:$BX$68,MATCH($A26,'1.4_GUV (P&amp;L)_Boardapproved'!$A:$A,0),MATCH(Q$1,'1.4_GUV (P&amp;L)_Boardapproved'!$1:$1,0)),0),"")</f>
        <v>#REF!</v>
      </c>
      <c r="R26" s="10" t="e">
        <f t="array" ref="R26">IF(R$21="Actual", IFERROR(INDEX('1.4_GUV (P&amp;L)_Boardapproved'!$A$1:$BX$68,MATCH($A26,'1.4_GUV (P&amp;L)_Boardapproved'!$A:$A,0),MATCH(R$1,'1.4_GUV (P&amp;L)_Boardapproved'!$1:$1,0)),0),"")</f>
        <v>#REF!</v>
      </c>
      <c r="S26" s="10" t="e">
        <f t="array" ref="S26">IF(S$21="Actual", IFERROR(INDEX('1.4_GUV (P&amp;L)_Boardapproved'!$A$1:$BX$68,MATCH($A26,'1.4_GUV (P&amp;L)_Boardapproved'!$A:$A,0),MATCH(S$1,'1.4_GUV (P&amp;L)_Boardapproved'!$1:$1,0)),0),"")</f>
        <v>#REF!</v>
      </c>
      <c r="T26" s="10" t="e">
        <f t="array" ref="T26">IF(T$21="Actual", IFERROR(INDEX('1.4_GUV (P&amp;L)_Boardapproved'!$A$1:$BX$68,MATCH($A26,'1.4_GUV (P&amp;L)_Boardapproved'!$A:$A,0),MATCH(T$1,'1.4_GUV (P&amp;L)_Boardapproved'!$1:$1,0)),0),"")</f>
        <v>#REF!</v>
      </c>
      <c r="U26" s="10" t="e">
        <f t="array" ref="U26">IF(U$21="Actual", IFERROR(INDEX('1.4_GUV (P&amp;L)_Boardapproved'!$A$1:$BX$68,MATCH($A26,'1.4_GUV (P&amp;L)_Boardapproved'!$A:$A,0),MATCH(U$1,'1.4_GUV (P&amp;L)_Boardapproved'!$1:$1,0)),0),"")</f>
        <v>#REF!</v>
      </c>
      <c r="V26" s="10" t="e">
        <f t="array" ref="V26">IF(V$21="Actual", IFERROR(INDEX('1.4_GUV (P&amp;L)_Boardapproved'!$A$1:$BX$68,MATCH($A26,'1.4_GUV (P&amp;L)_Boardapproved'!$A:$A,0),MATCH(V$1,'1.4_GUV (P&amp;L)_Boardapproved'!$1:$1,0)),0),"")</f>
        <v>#REF!</v>
      </c>
      <c r="W26" s="10" t="e">
        <f t="array" ref="W26">IF(W$21="Actual", IFERROR(INDEX('1.4_GUV (P&amp;L)_Boardapproved'!$A$1:$BX$68,MATCH($A26,'1.4_GUV (P&amp;L)_Boardapproved'!$A:$A,0),MATCH(W$1,'1.4_GUV (P&amp;L)_Boardapproved'!$1:$1,0)),0),"")</f>
        <v>#REF!</v>
      </c>
      <c r="X26" s="10" t="e">
        <f t="array" ref="X26">IF(X$21="Actual", IFERROR(INDEX('1.4_GUV (P&amp;L)_Boardapproved'!$A$1:$BX$68,MATCH($A26,'1.4_GUV (P&amp;L)_Boardapproved'!$A:$A,0),MATCH(X$1,'1.4_GUV (P&amp;L)_Boardapproved'!$1:$1,0)),0),"")</f>
        <v>#REF!</v>
      </c>
      <c r="Y26" s="10" t="e">
        <f t="array" ref="Y26">IF(Y$21="Actual", IFERROR(INDEX('1.4_GUV (P&amp;L)_Boardapproved'!$A$1:$BX$68,MATCH($A26,'1.4_GUV (P&amp;L)_Boardapproved'!$A:$A,0),MATCH(Y$1,'1.4_GUV (P&amp;L)_Boardapproved'!$1:$1,0)),0),"")</f>
        <v>#REF!</v>
      </c>
      <c r="Z26" s="10" t="e">
        <f t="array" ref="Z26">IF(Z$21="Actual", IFERROR(INDEX('1.4_GUV (P&amp;L)_Boardapproved'!$A$1:$BX$68,MATCH($A26,'1.4_GUV (P&amp;L)_Boardapproved'!$A:$A,0),MATCH(Z$1,'1.4_GUV (P&amp;L)_Boardapproved'!$1:$1,0)),0),"")</f>
        <v>#REF!</v>
      </c>
      <c r="AA26" s="10" t="e">
        <f t="array" ref="AA26">IF(AA$21="Actual", IFERROR(INDEX('1.4_GUV (P&amp;L)_Boardapproved'!$A$1:$BX$68,MATCH($A26,'1.4_GUV (P&amp;L)_Boardapproved'!$A:$A,0),MATCH(AA$1,'1.4_GUV (P&amp;L)_Boardapproved'!$1:$1,0)),0),"")</f>
        <v>#REF!</v>
      </c>
    </row>
    <row r="27" spans="1:27">
      <c r="A27" s="14" t="s">
        <v>311</v>
      </c>
      <c r="B27" s="108" t="s">
        <v>310</v>
      </c>
      <c r="C27" s="68" t="str">
        <f>B27&amp;" "&amp; VLOOKUP(A27,'1.4_GUV (P&amp;L)_Boardapproved'!A:B,2,FALSE)</f>
        <v>Actual Cash BOP</v>
      </c>
      <c r="D27" s="16" t="e">
        <f t="array" ref="D27">IF(D$21="Actual", IFERROR(INDEX('1.4_GUV (P&amp;L)_Boardapproved'!$A$1:$BX$68,MATCH($A27,'1.4_GUV (P&amp;L)_Boardapproved'!$A:$A,0),MATCH(D$1,'1.4_GUV (P&amp;L)_Boardapproved'!$1:$1,0)),0),"")</f>
        <v>#REF!</v>
      </c>
      <c r="E27" s="16" t="e">
        <f t="array" ref="E27">IF(E$21="Actual", IFERROR(INDEX('1.4_GUV (P&amp;L)_Boardapproved'!$A$1:$BX$68,MATCH($A27,'1.4_GUV (P&amp;L)_Boardapproved'!$A:$A,0),MATCH(E$1,'1.4_GUV (P&amp;L)_Boardapproved'!$1:$1,0)),0),"")</f>
        <v>#REF!</v>
      </c>
      <c r="F27" s="16" t="e">
        <f t="array" ref="F27">IF(F$21="Actual", IFERROR(INDEX('1.4_GUV (P&amp;L)_Boardapproved'!$A$1:$BX$68,MATCH($A27,'1.4_GUV (P&amp;L)_Boardapproved'!$A:$A,0),MATCH(F$1,'1.4_GUV (P&amp;L)_Boardapproved'!$1:$1,0)),0),"")</f>
        <v>#REF!</v>
      </c>
      <c r="G27" s="16" t="e">
        <f t="array" ref="G27">IF(G$21="Actual", IFERROR(INDEX('1.4_GUV (P&amp;L)_Boardapproved'!$A$1:$BX$68,MATCH($A27,'1.4_GUV (P&amp;L)_Boardapproved'!$A:$A,0),MATCH(G$1,'1.4_GUV (P&amp;L)_Boardapproved'!$1:$1,0)),0),"")</f>
        <v>#REF!</v>
      </c>
      <c r="H27" s="16" t="e">
        <f t="array" ref="H27">IF(H$21="Actual", IFERROR(INDEX('1.4_GUV (P&amp;L)_Boardapproved'!$A$1:$BX$68,MATCH($A27,'1.4_GUV (P&amp;L)_Boardapproved'!$A:$A,0),MATCH(H$1,'1.4_GUV (P&amp;L)_Boardapproved'!$1:$1,0)),0),"")</f>
        <v>#REF!</v>
      </c>
      <c r="I27" s="16" t="e">
        <f t="array" ref="I27">IF(I$21="Actual", IFERROR(INDEX('1.4_GUV (P&amp;L)_Boardapproved'!$A$1:$BX$68,MATCH($A27,'1.4_GUV (P&amp;L)_Boardapproved'!$A:$A,0),MATCH(I$1,'1.4_GUV (P&amp;L)_Boardapproved'!$1:$1,0)),0),"")</f>
        <v>#REF!</v>
      </c>
      <c r="J27" s="16" t="e">
        <f t="array" ref="J27">IF(J$21="Actual", IFERROR(INDEX('1.4_GUV (P&amp;L)_Boardapproved'!$A$1:$BX$68,MATCH($A27,'1.4_GUV (P&amp;L)_Boardapproved'!$A:$A,0),MATCH(J$1,'1.4_GUV (P&amp;L)_Boardapproved'!$1:$1,0)),0),"")</f>
        <v>#REF!</v>
      </c>
      <c r="K27" s="16" t="e">
        <f t="array" ref="K27">IF(K$21="Actual", IFERROR(INDEX('1.4_GUV (P&amp;L)_Boardapproved'!$A$1:$BX$68,MATCH($A27,'1.4_GUV (P&amp;L)_Boardapproved'!$A:$A,0),MATCH(K$1,'1.4_GUV (P&amp;L)_Boardapproved'!$1:$1,0)),0),"")</f>
        <v>#REF!</v>
      </c>
      <c r="L27" s="16" t="e">
        <f t="array" ref="L27">IF(L$21="Actual", IFERROR(INDEX('1.4_GUV (P&amp;L)_Boardapproved'!$A$1:$BX$68,MATCH($A27,'1.4_GUV (P&amp;L)_Boardapproved'!$A:$A,0),MATCH(L$1,'1.4_GUV (P&amp;L)_Boardapproved'!$1:$1,0)),0),"")</f>
        <v>#REF!</v>
      </c>
      <c r="M27" s="16" t="e">
        <f t="array" ref="M27">IF(M$21="Actual", IFERROR(INDEX('1.4_GUV (P&amp;L)_Boardapproved'!$A$1:$BX$68,MATCH($A27,'1.4_GUV (P&amp;L)_Boardapproved'!$A:$A,0),MATCH(M$1,'1.4_GUV (P&amp;L)_Boardapproved'!$1:$1,0)),0),"")</f>
        <v>#REF!</v>
      </c>
      <c r="N27" s="16" t="e">
        <f t="array" ref="N27">IF(N$21="Actual", IFERROR(INDEX('1.4_GUV (P&amp;L)_Boardapproved'!$A$1:$BX$68,MATCH($A27,'1.4_GUV (P&amp;L)_Boardapproved'!$A:$A,0),MATCH(N$1,'1.4_GUV (P&amp;L)_Boardapproved'!$1:$1,0)),0),"")</f>
        <v>#REF!</v>
      </c>
      <c r="O27" s="16" t="e">
        <f t="array" ref="O27">IF(O$21="Actual", IFERROR(INDEX('1.4_GUV (P&amp;L)_Boardapproved'!$A$1:$BX$68,MATCH($A27,'1.4_GUV (P&amp;L)_Boardapproved'!$A:$A,0),MATCH(O$1,'1.4_GUV (P&amp;L)_Boardapproved'!$1:$1,0)),0),"")</f>
        <v>#REF!</v>
      </c>
      <c r="P27" s="121" t="e">
        <f t="array" ref="P27">IF(P$21="Actual", IFERROR(INDEX('1.4_GUV (P&amp;L)_Boardapproved'!$A$1:$BX$68,MATCH($A27,'1.4_GUV (P&amp;L)_Boardapproved'!$A:$A,0),MATCH(P$1,'1.4_GUV (P&amp;L)_Boardapproved'!$1:$1,0)),0),"")</f>
        <v>#REF!</v>
      </c>
      <c r="Q27" s="16" t="e">
        <f t="array" ref="Q27">IF(Q$21="Actual", IFERROR(INDEX('1.4_GUV (P&amp;L)_Boardapproved'!$A$1:$BX$68,MATCH($A27,'1.4_GUV (P&amp;L)_Boardapproved'!$A:$A,0),MATCH(Q$1,'1.4_GUV (P&amp;L)_Boardapproved'!$1:$1,0)),0),"")</f>
        <v>#REF!</v>
      </c>
      <c r="R27" s="16" t="e">
        <f t="array" ref="R27">IF(R$21="Actual", IFERROR(INDEX('1.4_GUV (P&amp;L)_Boardapproved'!$A$1:$BX$68,MATCH($A27,'1.4_GUV (P&amp;L)_Boardapproved'!$A:$A,0),MATCH(R$1,'1.4_GUV (P&amp;L)_Boardapproved'!$1:$1,0)),0),"")</f>
        <v>#REF!</v>
      </c>
      <c r="S27" s="16" t="e">
        <f t="array" ref="S27">IF(S$21="Actual", IFERROR(INDEX('1.4_GUV (P&amp;L)_Boardapproved'!$A$1:$BX$68,MATCH($A27,'1.4_GUV (P&amp;L)_Boardapproved'!$A:$A,0),MATCH(S$1,'1.4_GUV (P&amp;L)_Boardapproved'!$1:$1,0)),0),"")</f>
        <v>#REF!</v>
      </c>
      <c r="T27" s="16" t="e">
        <f t="array" ref="T27">IF(T$21="Actual", IFERROR(INDEX('1.4_GUV (P&amp;L)_Boardapproved'!$A$1:$BX$68,MATCH($A27,'1.4_GUV (P&amp;L)_Boardapproved'!$A:$A,0),MATCH(T$1,'1.4_GUV (P&amp;L)_Boardapproved'!$1:$1,0)),0),"")</f>
        <v>#REF!</v>
      </c>
      <c r="U27" s="16" t="e">
        <f t="array" ref="U27">IF(U$21="Actual", IFERROR(INDEX('1.4_GUV (P&amp;L)_Boardapproved'!$A$1:$BX$68,MATCH($A27,'1.4_GUV (P&amp;L)_Boardapproved'!$A:$A,0),MATCH(U$1,'1.4_GUV (P&amp;L)_Boardapproved'!$1:$1,0)),0),"")</f>
        <v>#REF!</v>
      </c>
      <c r="V27" s="16" t="e">
        <f t="array" ref="V27">IF(V$21="Actual", IFERROR(INDEX('1.4_GUV (P&amp;L)_Boardapproved'!$A$1:$BX$68,MATCH($A27,'1.4_GUV (P&amp;L)_Boardapproved'!$A:$A,0),MATCH(V$1,'1.4_GUV (P&amp;L)_Boardapproved'!$1:$1,0)),0),"")</f>
        <v>#REF!</v>
      </c>
      <c r="W27" s="16" t="e">
        <f t="array" ref="W27">IF(W$21="Actual", IFERROR(INDEX('1.4_GUV (P&amp;L)_Boardapproved'!$A$1:$BX$68,MATCH($A27,'1.4_GUV (P&amp;L)_Boardapproved'!$A:$A,0),MATCH(W$1,'1.4_GUV (P&amp;L)_Boardapproved'!$1:$1,0)),0),"")</f>
        <v>#REF!</v>
      </c>
      <c r="X27" s="16" t="e">
        <f t="array" ref="X27">IF(X$21="Actual", IFERROR(INDEX('1.4_GUV (P&amp;L)_Boardapproved'!$A$1:$BX$68,MATCH($A27,'1.4_GUV (P&amp;L)_Boardapproved'!$A:$A,0),MATCH(X$1,'1.4_GUV (P&amp;L)_Boardapproved'!$1:$1,0)),0),"")</f>
        <v>#REF!</v>
      </c>
      <c r="Y27" s="16" t="e">
        <f t="array" ref="Y27">IF(Y$21="Actual", IFERROR(INDEX('1.4_GUV (P&amp;L)_Boardapproved'!$A$1:$BX$68,MATCH($A27,'1.4_GUV (P&amp;L)_Boardapproved'!$A:$A,0),MATCH(Y$1,'1.4_GUV (P&amp;L)_Boardapproved'!$1:$1,0)),0),"")</f>
        <v>#REF!</v>
      </c>
      <c r="Z27" s="16" t="e">
        <f t="array" ref="Z27">IF(Z$21="Actual", IFERROR(INDEX('1.4_GUV (P&amp;L)_Boardapproved'!$A$1:$BX$68,MATCH($A27,'1.4_GUV (P&amp;L)_Boardapproved'!$A:$A,0),MATCH(Z$1,'1.4_GUV (P&amp;L)_Boardapproved'!$1:$1,0)),0),"")</f>
        <v>#REF!</v>
      </c>
      <c r="AA27" s="16" t="e">
        <f t="array" ref="AA27">IF(AA$21="Actual", IFERROR(INDEX('1.4_GUV (P&amp;L)_Boardapproved'!$A$1:$BX$68,MATCH($A27,'1.4_GUV (P&amp;L)_Boardapproved'!$A:$A,0),MATCH(AA$1,'1.4_GUV (P&amp;L)_Boardapproved'!$1:$1,0)),0),"")</f>
        <v>#REF!</v>
      </c>
    </row>
    <row r="28" spans="1:27">
      <c r="A28" s="17" t="s">
        <v>362</v>
      </c>
      <c r="B28" s="108" t="s">
        <v>310</v>
      </c>
      <c r="C28" s="1" t="str">
        <f>B28&amp;" "&amp; VLOOKUP(A28,'1.4_GUV (P&amp;L)_Boardapproved'!A:B,2,FALSE)</f>
        <v>Actual Cashflow from / to Operations</v>
      </c>
      <c r="D28" s="10" t="e">
        <f t="array" ref="D28">IF(D$21="Actual", IFERROR(INDEX('1.4_GUV (P&amp;L)_Boardapproved'!$A$1:$BX$68,MATCH($A28,'1.4_GUV (P&amp;L)_Boardapproved'!$A:$A,0),MATCH(D$1,'1.4_GUV (P&amp;L)_Boardapproved'!$1:$1,0)),0),"")</f>
        <v>#REF!</v>
      </c>
      <c r="E28" s="10" t="e">
        <f t="array" ref="E28">IF(E$21="Actual", IFERROR(INDEX('1.4_GUV (P&amp;L)_Boardapproved'!$A$1:$BX$68,MATCH($A28,'1.4_GUV (P&amp;L)_Boardapproved'!$A:$A,0),MATCH(E$1,'1.4_GUV (P&amp;L)_Boardapproved'!$1:$1,0)),0),"")</f>
        <v>#REF!</v>
      </c>
      <c r="F28" s="10" t="e">
        <f t="array" ref="F28">IF(F$21="Actual", IFERROR(INDEX('1.4_GUV (P&amp;L)_Boardapproved'!$A$1:$BX$68,MATCH($A28,'1.4_GUV (P&amp;L)_Boardapproved'!$A:$A,0),MATCH(F$1,'1.4_GUV (P&amp;L)_Boardapproved'!$1:$1,0)),0),"")</f>
        <v>#REF!</v>
      </c>
      <c r="G28" s="10" t="e">
        <f t="array" ref="G28">IF(G$21="Actual", IFERROR(INDEX('1.4_GUV (P&amp;L)_Boardapproved'!$A$1:$BX$68,MATCH($A28,'1.4_GUV (P&amp;L)_Boardapproved'!$A:$A,0),MATCH(G$1,'1.4_GUV (P&amp;L)_Boardapproved'!$1:$1,0)),0),"")</f>
        <v>#REF!</v>
      </c>
      <c r="H28" s="10" t="e">
        <f t="array" ref="H28">IF(H$21="Actual", IFERROR(INDEX('1.4_GUV (P&amp;L)_Boardapproved'!$A$1:$BX$68,MATCH($A28,'1.4_GUV (P&amp;L)_Boardapproved'!$A:$A,0),MATCH(H$1,'1.4_GUV (P&amp;L)_Boardapproved'!$1:$1,0)),0),"")</f>
        <v>#REF!</v>
      </c>
      <c r="I28" s="10" t="e">
        <f t="array" ref="I28">IF(I$21="Actual", IFERROR(INDEX('1.4_GUV (P&amp;L)_Boardapproved'!$A$1:$BX$68,MATCH($A28,'1.4_GUV (P&amp;L)_Boardapproved'!$A:$A,0),MATCH(I$1,'1.4_GUV (P&amp;L)_Boardapproved'!$1:$1,0)),0),"")</f>
        <v>#REF!</v>
      </c>
      <c r="J28" s="10" t="e">
        <f t="array" ref="J28">IF(J$21="Actual", IFERROR(INDEX('1.4_GUV (P&amp;L)_Boardapproved'!$A$1:$BX$68,MATCH($A28,'1.4_GUV (P&amp;L)_Boardapproved'!$A:$A,0),MATCH(J$1,'1.4_GUV (P&amp;L)_Boardapproved'!$1:$1,0)),0),"")</f>
        <v>#REF!</v>
      </c>
      <c r="K28" s="10" t="e">
        <f t="array" ref="K28">IF(K$21="Actual", IFERROR(INDEX('1.4_GUV (P&amp;L)_Boardapproved'!$A$1:$BX$68,MATCH($A28,'1.4_GUV (P&amp;L)_Boardapproved'!$A:$A,0),MATCH(K$1,'1.4_GUV (P&amp;L)_Boardapproved'!$1:$1,0)),0),"")</f>
        <v>#REF!</v>
      </c>
      <c r="L28" s="10" t="e">
        <f t="array" ref="L28">IF(L$21="Actual", IFERROR(INDEX('1.4_GUV (P&amp;L)_Boardapproved'!$A$1:$BX$68,MATCH($A28,'1.4_GUV (P&amp;L)_Boardapproved'!$A:$A,0),MATCH(L$1,'1.4_GUV (P&amp;L)_Boardapproved'!$1:$1,0)),0),"")</f>
        <v>#REF!</v>
      </c>
      <c r="M28" s="10" t="e">
        <f t="array" ref="M28">IF(M$21="Actual", IFERROR(INDEX('1.4_GUV (P&amp;L)_Boardapproved'!$A$1:$BX$68,MATCH($A28,'1.4_GUV (P&amp;L)_Boardapproved'!$A:$A,0),MATCH(M$1,'1.4_GUV (P&amp;L)_Boardapproved'!$1:$1,0)),0),"")</f>
        <v>#REF!</v>
      </c>
      <c r="N28" s="10" t="e">
        <f t="array" ref="N28">IF(N$21="Actual", IFERROR(INDEX('1.4_GUV (P&amp;L)_Boardapproved'!$A$1:$BX$68,MATCH($A28,'1.4_GUV (P&amp;L)_Boardapproved'!$A:$A,0),MATCH(N$1,'1.4_GUV (P&amp;L)_Boardapproved'!$1:$1,0)),0),"")</f>
        <v>#REF!</v>
      </c>
      <c r="O28" s="10" t="e">
        <f t="array" ref="O28">IF(O$21="Actual", IFERROR(INDEX('1.4_GUV (P&amp;L)_Boardapproved'!$A$1:$BX$68,MATCH($A28,'1.4_GUV (P&amp;L)_Boardapproved'!$A:$A,0),MATCH(O$1,'1.4_GUV (P&amp;L)_Boardapproved'!$1:$1,0)),0),"")</f>
        <v>#REF!</v>
      </c>
      <c r="P28" s="111" t="e">
        <f t="array" ref="P28">IF(P$21="Actual", IFERROR(INDEX('1.4_GUV (P&amp;L)_Boardapproved'!$A$1:$BX$68,MATCH($A28,'1.4_GUV (P&amp;L)_Boardapproved'!$A:$A,0),MATCH(P$1,'1.4_GUV (P&amp;L)_Boardapproved'!$1:$1,0)),0),"")</f>
        <v>#REF!</v>
      </c>
      <c r="Q28" s="10" t="e">
        <f t="array" ref="Q28">IF(Q$21="Actual", IFERROR(INDEX('1.4_GUV (P&amp;L)_Boardapproved'!$A$1:$BX$68,MATCH($A28,'1.4_GUV (P&amp;L)_Boardapproved'!$A:$A,0),MATCH(Q$1,'1.4_GUV (P&amp;L)_Boardapproved'!$1:$1,0)),0),"")</f>
        <v>#REF!</v>
      </c>
      <c r="R28" s="10" t="e">
        <f t="array" ref="R28">IF(R$21="Actual", IFERROR(INDEX('1.4_GUV (P&amp;L)_Boardapproved'!$A$1:$BX$68,MATCH($A28,'1.4_GUV (P&amp;L)_Boardapproved'!$A:$A,0),MATCH(R$1,'1.4_GUV (P&amp;L)_Boardapproved'!$1:$1,0)),0),"")</f>
        <v>#REF!</v>
      </c>
      <c r="S28" s="10" t="e">
        <f t="array" ref="S28">IF(S$21="Actual", IFERROR(INDEX('1.4_GUV (P&amp;L)_Boardapproved'!$A$1:$BX$68,MATCH($A28,'1.4_GUV (P&amp;L)_Boardapproved'!$A:$A,0),MATCH(S$1,'1.4_GUV (P&amp;L)_Boardapproved'!$1:$1,0)),0),"")</f>
        <v>#REF!</v>
      </c>
      <c r="T28" s="10" t="e">
        <f t="array" ref="T28">IF(T$21="Actual", IFERROR(INDEX('1.4_GUV (P&amp;L)_Boardapproved'!$A$1:$BX$68,MATCH($A28,'1.4_GUV (P&amp;L)_Boardapproved'!$A:$A,0),MATCH(T$1,'1.4_GUV (P&amp;L)_Boardapproved'!$1:$1,0)),0),"")</f>
        <v>#REF!</v>
      </c>
      <c r="U28" s="10" t="e">
        <f t="array" ref="U28">IF(U$21="Actual", IFERROR(INDEX('1.4_GUV (P&amp;L)_Boardapproved'!$A$1:$BX$68,MATCH($A28,'1.4_GUV (P&amp;L)_Boardapproved'!$A:$A,0),MATCH(U$1,'1.4_GUV (P&amp;L)_Boardapproved'!$1:$1,0)),0),"")</f>
        <v>#REF!</v>
      </c>
      <c r="V28" s="10" t="e">
        <f t="array" ref="V28">IF(V$21="Actual", IFERROR(INDEX('1.4_GUV (P&amp;L)_Boardapproved'!$A$1:$BX$68,MATCH($A28,'1.4_GUV (P&amp;L)_Boardapproved'!$A:$A,0),MATCH(V$1,'1.4_GUV (P&amp;L)_Boardapproved'!$1:$1,0)),0),"")</f>
        <v>#REF!</v>
      </c>
      <c r="W28" s="10" t="e">
        <f t="array" ref="W28">IF(W$21="Actual", IFERROR(INDEX('1.4_GUV (P&amp;L)_Boardapproved'!$A$1:$BX$68,MATCH($A28,'1.4_GUV (P&amp;L)_Boardapproved'!$A:$A,0),MATCH(W$1,'1.4_GUV (P&amp;L)_Boardapproved'!$1:$1,0)),0),"")</f>
        <v>#REF!</v>
      </c>
      <c r="X28" s="10" t="e">
        <f t="array" ref="X28">IF(X$21="Actual", IFERROR(INDEX('1.4_GUV (P&amp;L)_Boardapproved'!$A$1:$BX$68,MATCH($A28,'1.4_GUV (P&amp;L)_Boardapproved'!$A:$A,0),MATCH(X$1,'1.4_GUV (P&amp;L)_Boardapproved'!$1:$1,0)),0),"")</f>
        <v>#REF!</v>
      </c>
      <c r="Y28" s="10" t="e">
        <f t="array" ref="Y28">IF(Y$21="Actual", IFERROR(INDEX('1.4_GUV (P&amp;L)_Boardapproved'!$A$1:$BX$68,MATCH($A28,'1.4_GUV (P&amp;L)_Boardapproved'!$A:$A,0),MATCH(Y$1,'1.4_GUV (P&amp;L)_Boardapproved'!$1:$1,0)),0),"")</f>
        <v>#REF!</v>
      </c>
      <c r="Z28" s="10" t="e">
        <f t="array" ref="Z28">IF(Z$21="Actual", IFERROR(INDEX('1.4_GUV (P&amp;L)_Boardapproved'!$A$1:$BX$68,MATCH($A28,'1.4_GUV (P&amp;L)_Boardapproved'!$A:$A,0),MATCH(Z$1,'1.4_GUV (P&amp;L)_Boardapproved'!$1:$1,0)),0),"")</f>
        <v>#REF!</v>
      </c>
      <c r="AA28" s="10" t="e">
        <f t="array" ref="AA28">IF(AA$21="Actual", IFERROR(INDEX('1.4_GUV (P&amp;L)_Boardapproved'!$A$1:$BX$68,MATCH($A28,'1.4_GUV (P&amp;L)_Boardapproved'!$A:$A,0),MATCH(AA$1,'1.4_GUV (P&amp;L)_Boardapproved'!$1:$1,0)),0),"")</f>
        <v>#REF!</v>
      </c>
    </row>
    <row r="29" spans="1:27">
      <c r="A29" s="17" t="s">
        <v>364</v>
      </c>
      <c r="B29" s="108" t="s">
        <v>310</v>
      </c>
      <c r="C29" s="1" t="str">
        <f>B29&amp;" "&amp; VLOOKUP(A29,'1.4_GUV (P&amp;L)_Boardapproved'!A:B,2,FALSE)</f>
        <v>Actual Cashflow from / to Investing</v>
      </c>
      <c r="D29" s="10" t="e">
        <f t="array" ref="D29">IF(D$21="Actual", IFERROR(INDEX('1.4_GUV (P&amp;L)_Boardapproved'!$A$1:$BX$68,MATCH($A29,'1.4_GUV (P&amp;L)_Boardapproved'!$A:$A,0),MATCH(D$1,'1.4_GUV (P&amp;L)_Boardapproved'!$1:$1,0)),0),"")</f>
        <v>#REF!</v>
      </c>
      <c r="E29" s="10" t="e">
        <f t="array" ref="E29">IF(E$21="Actual", IFERROR(INDEX('1.4_GUV (P&amp;L)_Boardapproved'!$A$1:$BX$68,MATCH($A29,'1.4_GUV (P&amp;L)_Boardapproved'!$A:$A,0),MATCH(E$1,'1.4_GUV (P&amp;L)_Boardapproved'!$1:$1,0)),0),"")</f>
        <v>#REF!</v>
      </c>
      <c r="F29" s="10" t="e">
        <f t="array" ref="F29">IF(F$21="Actual", IFERROR(INDEX('1.4_GUV (P&amp;L)_Boardapproved'!$A$1:$BX$68,MATCH($A29,'1.4_GUV (P&amp;L)_Boardapproved'!$A:$A,0),MATCH(F$1,'1.4_GUV (P&amp;L)_Boardapproved'!$1:$1,0)),0),"")</f>
        <v>#REF!</v>
      </c>
      <c r="G29" s="10" t="e">
        <f t="array" ref="G29">IF(G$21="Actual", IFERROR(INDEX('1.4_GUV (P&amp;L)_Boardapproved'!$A$1:$BX$68,MATCH($A29,'1.4_GUV (P&amp;L)_Boardapproved'!$A:$A,0),MATCH(G$1,'1.4_GUV (P&amp;L)_Boardapproved'!$1:$1,0)),0),"")</f>
        <v>#REF!</v>
      </c>
      <c r="H29" s="10" t="e">
        <f t="array" ref="H29">IF(H$21="Actual", IFERROR(INDEX('1.4_GUV (P&amp;L)_Boardapproved'!$A$1:$BX$68,MATCH($A29,'1.4_GUV (P&amp;L)_Boardapproved'!$A:$A,0),MATCH(H$1,'1.4_GUV (P&amp;L)_Boardapproved'!$1:$1,0)),0),"")</f>
        <v>#REF!</v>
      </c>
      <c r="I29" s="10" t="e">
        <f t="array" ref="I29">IF(I$21="Actual", IFERROR(INDEX('1.4_GUV (P&amp;L)_Boardapproved'!$A$1:$BX$68,MATCH($A29,'1.4_GUV (P&amp;L)_Boardapproved'!$A:$A,0),MATCH(I$1,'1.4_GUV (P&amp;L)_Boardapproved'!$1:$1,0)),0),"")</f>
        <v>#REF!</v>
      </c>
      <c r="J29" s="10" t="e">
        <f t="array" ref="J29">IF(J$21="Actual", IFERROR(INDEX('1.4_GUV (P&amp;L)_Boardapproved'!$A$1:$BX$68,MATCH($A29,'1.4_GUV (P&amp;L)_Boardapproved'!$A:$A,0),MATCH(J$1,'1.4_GUV (P&amp;L)_Boardapproved'!$1:$1,0)),0),"")</f>
        <v>#REF!</v>
      </c>
      <c r="K29" s="10" t="e">
        <f t="array" ref="K29">IF(K$21="Actual", IFERROR(INDEX('1.4_GUV (P&amp;L)_Boardapproved'!$A$1:$BX$68,MATCH($A29,'1.4_GUV (P&amp;L)_Boardapproved'!$A:$A,0),MATCH(K$1,'1.4_GUV (P&amp;L)_Boardapproved'!$1:$1,0)),0),"")</f>
        <v>#REF!</v>
      </c>
      <c r="L29" s="10" t="e">
        <f t="array" ref="L29">IF(L$21="Actual", IFERROR(INDEX('1.4_GUV (P&amp;L)_Boardapproved'!$A$1:$BX$68,MATCH($A29,'1.4_GUV (P&amp;L)_Boardapproved'!$A:$A,0),MATCH(L$1,'1.4_GUV (P&amp;L)_Boardapproved'!$1:$1,0)),0),"")</f>
        <v>#REF!</v>
      </c>
      <c r="M29" s="10" t="e">
        <f t="array" ref="M29">IF(M$21="Actual", IFERROR(INDEX('1.4_GUV (P&amp;L)_Boardapproved'!$A$1:$BX$68,MATCH($A29,'1.4_GUV (P&amp;L)_Boardapproved'!$A:$A,0),MATCH(M$1,'1.4_GUV (P&amp;L)_Boardapproved'!$1:$1,0)),0),"")</f>
        <v>#REF!</v>
      </c>
      <c r="N29" s="10" t="e">
        <f t="array" ref="N29">IF(N$21="Actual", IFERROR(INDEX('1.4_GUV (P&amp;L)_Boardapproved'!$A$1:$BX$68,MATCH($A29,'1.4_GUV (P&amp;L)_Boardapproved'!$A:$A,0),MATCH(N$1,'1.4_GUV (P&amp;L)_Boardapproved'!$1:$1,0)),0),"")</f>
        <v>#REF!</v>
      </c>
      <c r="O29" s="10" t="e">
        <f t="array" ref="O29">IF(O$21="Actual", IFERROR(INDEX('1.4_GUV (P&amp;L)_Boardapproved'!$A$1:$BX$68,MATCH($A29,'1.4_GUV (P&amp;L)_Boardapproved'!$A:$A,0),MATCH(O$1,'1.4_GUV (P&amp;L)_Boardapproved'!$1:$1,0)),0),"")</f>
        <v>#REF!</v>
      </c>
      <c r="P29" s="111" t="e">
        <f t="array" ref="P29">IF(P$21="Actual", IFERROR(INDEX('1.4_GUV (P&amp;L)_Boardapproved'!$A$1:$BX$68,MATCH($A29,'1.4_GUV (P&amp;L)_Boardapproved'!$A:$A,0),MATCH(P$1,'1.4_GUV (P&amp;L)_Boardapproved'!$1:$1,0)),0),"")</f>
        <v>#REF!</v>
      </c>
      <c r="Q29" s="10" t="e">
        <f t="array" ref="Q29">IF(Q$21="Actual", IFERROR(INDEX('1.4_GUV (P&amp;L)_Boardapproved'!$A$1:$BX$68,MATCH($A29,'1.4_GUV (P&amp;L)_Boardapproved'!$A:$A,0),MATCH(Q$1,'1.4_GUV (P&amp;L)_Boardapproved'!$1:$1,0)),0),"")</f>
        <v>#REF!</v>
      </c>
      <c r="R29" s="10" t="e">
        <f t="array" ref="R29">IF(R$21="Actual", IFERROR(INDEX('1.4_GUV (P&amp;L)_Boardapproved'!$A$1:$BX$68,MATCH($A29,'1.4_GUV (P&amp;L)_Boardapproved'!$A:$A,0),MATCH(R$1,'1.4_GUV (P&amp;L)_Boardapproved'!$1:$1,0)),0),"")</f>
        <v>#REF!</v>
      </c>
      <c r="S29" s="10" t="e">
        <f t="array" ref="S29">IF(S$21="Actual", IFERROR(INDEX('1.4_GUV (P&amp;L)_Boardapproved'!$A$1:$BX$68,MATCH($A29,'1.4_GUV (P&amp;L)_Boardapproved'!$A:$A,0),MATCH(S$1,'1.4_GUV (P&amp;L)_Boardapproved'!$1:$1,0)),0),"")</f>
        <v>#REF!</v>
      </c>
      <c r="T29" s="10" t="e">
        <f t="array" ref="T29">IF(T$21="Actual", IFERROR(INDEX('1.4_GUV (P&amp;L)_Boardapproved'!$A$1:$BX$68,MATCH($A29,'1.4_GUV (P&amp;L)_Boardapproved'!$A:$A,0),MATCH(T$1,'1.4_GUV (P&amp;L)_Boardapproved'!$1:$1,0)),0),"")</f>
        <v>#REF!</v>
      </c>
      <c r="U29" s="10" t="e">
        <f t="array" ref="U29">IF(U$21="Actual", IFERROR(INDEX('1.4_GUV (P&amp;L)_Boardapproved'!$A$1:$BX$68,MATCH($A29,'1.4_GUV (P&amp;L)_Boardapproved'!$A:$A,0),MATCH(U$1,'1.4_GUV (P&amp;L)_Boardapproved'!$1:$1,0)),0),"")</f>
        <v>#REF!</v>
      </c>
      <c r="V29" s="10" t="e">
        <f t="array" ref="V29">IF(V$21="Actual", IFERROR(INDEX('1.4_GUV (P&amp;L)_Boardapproved'!$A$1:$BX$68,MATCH($A29,'1.4_GUV (P&amp;L)_Boardapproved'!$A:$A,0),MATCH(V$1,'1.4_GUV (P&amp;L)_Boardapproved'!$1:$1,0)),0),"")</f>
        <v>#REF!</v>
      </c>
      <c r="W29" s="10" t="e">
        <f t="array" ref="W29">IF(W$21="Actual", IFERROR(INDEX('1.4_GUV (P&amp;L)_Boardapproved'!$A$1:$BX$68,MATCH($A29,'1.4_GUV (P&amp;L)_Boardapproved'!$A:$A,0),MATCH(W$1,'1.4_GUV (P&amp;L)_Boardapproved'!$1:$1,0)),0),"")</f>
        <v>#REF!</v>
      </c>
      <c r="X29" s="10" t="e">
        <f t="array" ref="X29">IF(X$21="Actual", IFERROR(INDEX('1.4_GUV (P&amp;L)_Boardapproved'!$A$1:$BX$68,MATCH($A29,'1.4_GUV (P&amp;L)_Boardapproved'!$A:$A,0),MATCH(X$1,'1.4_GUV (P&amp;L)_Boardapproved'!$1:$1,0)),0),"")</f>
        <v>#REF!</v>
      </c>
      <c r="Y29" s="10" t="e">
        <f t="array" ref="Y29">IF(Y$21="Actual", IFERROR(INDEX('1.4_GUV (P&amp;L)_Boardapproved'!$A$1:$BX$68,MATCH($A29,'1.4_GUV (P&amp;L)_Boardapproved'!$A:$A,0),MATCH(Y$1,'1.4_GUV (P&amp;L)_Boardapproved'!$1:$1,0)),0),"")</f>
        <v>#REF!</v>
      </c>
      <c r="Z29" s="10" t="e">
        <f t="array" ref="Z29">IF(Z$21="Actual", IFERROR(INDEX('1.4_GUV (P&amp;L)_Boardapproved'!$A$1:$BX$68,MATCH($A29,'1.4_GUV (P&amp;L)_Boardapproved'!$A:$A,0),MATCH(Z$1,'1.4_GUV (P&amp;L)_Boardapproved'!$1:$1,0)),0),"")</f>
        <v>#REF!</v>
      </c>
      <c r="AA29" s="10" t="e">
        <f t="array" ref="AA29">IF(AA$21="Actual", IFERROR(INDEX('1.4_GUV (P&amp;L)_Boardapproved'!$A$1:$BX$68,MATCH($A29,'1.4_GUV (P&amp;L)_Boardapproved'!$A:$A,0),MATCH(AA$1,'1.4_GUV (P&amp;L)_Boardapproved'!$1:$1,0)),0),"")</f>
        <v>#REF!</v>
      </c>
    </row>
    <row r="30" spans="1:27">
      <c r="A30" s="17" t="s">
        <v>366</v>
      </c>
      <c r="B30" s="108" t="s">
        <v>310</v>
      </c>
      <c r="C30" s="1" t="str">
        <f>B30&amp;" "&amp; VLOOKUP(A30,'1.4_GUV (P&amp;L)_Boardapproved'!A:B,2,FALSE)</f>
        <v>Actual Cashflow from / to Financing</v>
      </c>
      <c r="D30" s="10" t="e">
        <f t="array" ref="D30">IF(D$21="Actual", IFERROR(INDEX('1.4_GUV (P&amp;L)_Boardapproved'!$A$1:$BX$68,MATCH($A30,'1.4_GUV (P&amp;L)_Boardapproved'!$A:$A,0),MATCH(D$1,'1.4_GUV (P&amp;L)_Boardapproved'!$1:$1,0)),0),"")</f>
        <v>#REF!</v>
      </c>
      <c r="E30" s="10" t="e">
        <f t="array" ref="E30">IF(E$21="Actual", IFERROR(INDEX('1.4_GUV (P&amp;L)_Boardapproved'!$A$1:$BX$68,MATCH($A30,'1.4_GUV (P&amp;L)_Boardapproved'!$A:$A,0),MATCH(E$1,'1.4_GUV (P&amp;L)_Boardapproved'!$1:$1,0)),0),"")</f>
        <v>#REF!</v>
      </c>
      <c r="F30" s="10" t="e">
        <f t="array" ref="F30">IF(F$21="Actual", IFERROR(INDEX('1.4_GUV (P&amp;L)_Boardapproved'!$A$1:$BX$68,MATCH($A30,'1.4_GUV (P&amp;L)_Boardapproved'!$A:$A,0),MATCH(F$1,'1.4_GUV (P&amp;L)_Boardapproved'!$1:$1,0)),0),"")</f>
        <v>#REF!</v>
      </c>
      <c r="G30" s="10" t="e">
        <f t="array" ref="G30">IF(G$21="Actual", IFERROR(INDEX('1.4_GUV (P&amp;L)_Boardapproved'!$A$1:$BX$68,MATCH($A30,'1.4_GUV (P&amp;L)_Boardapproved'!$A:$A,0),MATCH(G$1,'1.4_GUV (P&amp;L)_Boardapproved'!$1:$1,0)),0),"")</f>
        <v>#REF!</v>
      </c>
      <c r="H30" s="10" t="e">
        <f t="array" ref="H30">IF(H$21="Actual", IFERROR(INDEX('1.4_GUV (P&amp;L)_Boardapproved'!$A$1:$BX$68,MATCH($A30,'1.4_GUV (P&amp;L)_Boardapproved'!$A:$A,0),MATCH(H$1,'1.4_GUV (P&amp;L)_Boardapproved'!$1:$1,0)),0),"")</f>
        <v>#REF!</v>
      </c>
      <c r="I30" s="10" t="e">
        <f t="array" ref="I30">IF(I$21="Actual", IFERROR(INDEX('1.4_GUV (P&amp;L)_Boardapproved'!$A$1:$BX$68,MATCH($A30,'1.4_GUV (P&amp;L)_Boardapproved'!$A:$A,0),MATCH(I$1,'1.4_GUV (P&amp;L)_Boardapproved'!$1:$1,0)),0),"")</f>
        <v>#REF!</v>
      </c>
      <c r="J30" s="10" t="e">
        <f t="array" ref="J30">IF(J$21="Actual", IFERROR(INDEX('1.4_GUV (P&amp;L)_Boardapproved'!$A$1:$BX$68,MATCH($A30,'1.4_GUV (P&amp;L)_Boardapproved'!$A:$A,0),MATCH(J$1,'1.4_GUV (P&amp;L)_Boardapproved'!$1:$1,0)),0),"")</f>
        <v>#REF!</v>
      </c>
      <c r="K30" s="10" t="e">
        <f t="array" ref="K30">IF(K$21="Actual", IFERROR(INDEX('1.4_GUV (P&amp;L)_Boardapproved'!$A$1:$BX$68,MATCH($A30,'1.4_GUV (P&amp;L)_Boardapproved'!$A:$A,0),MATCH(K$1,'1.4_GUV (P&amp;L)_Boardapproved'!$1:$1,0)),0),"")</f>
        <v>#REF!</v>
      </c>
      <c r="L30" s="10" t="e">
        <f t="array" ref="L30">IF(L$21="Actual", IFERROR(INDEX('1.4_GUV (P&amp;L)_Boardapproved'!$A$1:$BX$68,MATCH($A30,'1.4_GUV (P&amp;L)_Boardapproved'!$A:$A,0),MATCH(L$1,'1.4_GUV (P&amp;L)_Boardapproved'!$1:$1,0)),0),"")</f>
        <v>#REF!</v>
      </c>
      <c r="M30" s="10" t="e">
        <f t="array" ref="M30">IF(M$21="Actual", IFERROR(INDEX('1.4_GUV (P&amp;L)_Boardapproved'!$A$1:$BX$68,MATCH($A30,'1.4_GUV (P&amp;L)_Boardapproved'!$A:$A,0),MATCH(M$1,'1.4_GUV (P&amp;L)_Boardapproved'!$1:$1,0)),0),"")</f>
        <v>#REF!</v>
      </c>
      <c r="N30" s="10" t="e">
        <f t="array" ref="N30">IF(N$21="Actual", IFERROR(INDEX('1.4_GUV (P&amp;L)_Boardapproved'!$A$1:$BX$68,MATCH($A30,'1.4_GUV (P&amp;L)_Boardapproved'!$A:$A,0),MATCH(N$1,'1.4_GUV (P&amp;L)_Boardapproved'!$1:$1,0)),0),"")</f>
        <v>#REF!</v>
      </c>
      <c r="O30" s="10" t="e">
        <f t="array" ref="O30">IF(O$21="Actual", IFERROR(INDEX('1.4_GUV (P&amp;L)_Boardapproved'!$A$1:$BX$68,MATCH($A30,'1.4_GUV (P&amp;L)_Boardapproved'!$A:$A,0),MATCH(O$1,'1.4_GUV (P&amp;L)_Boardapproved'!$1:$1,0)),0),"")</f>
        <v>#REF!</v>
      </c>
      <c r="P30" s="111" t="e">
        <f t="array" ref="P30">IF(P$21="Actual", IFERROR(INDEX('1.4_GUV (P&amp;L)_Boardapproved'!$A$1:$BX$68,MATCH($A30,'1.4_GUV (P&amp;L)_Boardapproved'!$A:$A,0),MATCH(P$1,'1.4_GUV (P&amp;L)_Boardapproved'!$1:$1,0)),0),"")</f>
        <v>#REF!</v>
      </c>
      <c r="Q30" s="10" t="e">
        <f t="array" ref="Q30">IF(Q$21="Actual", IFERROR(INDEX('1.4_GUV (P&amp;L)_Boardapproved'!$A$1:$BX$68,MATCH($A30,'1.4_GUV (P&amp;L)_Boardapproved'!$A:$A,0),MATCH(Q$1,'1.4_GUV (P&amp;L)_Boardapproved'!$1:$1,0)),0),"")</f>
        <v>#REF!</v>
      </c>
      <c r="R30" s="10" t="e">
        <f t="array" ref="R30">IF(R$21="Actual", IFERROR(INDEX('1.4_GUV (P&amp;L)_Boardapproved'!$A$1:$BX$68,MATCH($A30,'1.4_GUV (P&amp;L)_Boardapproved'!$A:$A,0),MATCH(R$1,'1.4_GUV (P&amp;L)_Boardapproved'!$1:$1,0)),0),"")</f>
        <v>#REF!</v>
      </c>
      <c r="S30" s="10" t="e">
        <f t="array" ref="S30">IF(S$21="Actual", IFERROR(INDEX('1.4_GUV (P&amp;L)_Boardapproved'!$A$1:$BX$68,MATCH($A30,'1.4_GUV (P&amp;L)_Boardapproved'!$A:$A,0),MATCH(S$1,'1.4_GUV (P&amp;L)_Boardapproved'!$1:$1,0)),0),"")</f>
        <v>#REF!</v>
      </c>
      <c r="T30" s="10" t="e">
        <f t="array" ref="T30">IF(T$21="Actual", IFERROR(INDEX('1.4_GUV (P&amp;L)_Boardapproved'!$A$1:$BX$68,MATCH($A30,'1.4_GUV (P&amp;L)_Boardapproved'!$A:$A,0),MATCH(T$1,'1.4_GUV (P&amp;L)_Boardapproved'!$1:$1,0)),0),"")</f>
        <v>#REF!</v>
      </c>
      <c r="U30" s="10" t="e">
        <f t="array" ref="U30">IF(U$21="Actual", IFERROR(INDEX('1.4_GUV (P&amp;L)_Boardapproved'!$A$1:$BX$68,MATCH($A30,'1.4_GUV (P&amp;L)_Boardapproved'!$A:$A,0),MATCH(U$1,'1.4_GUV (P&amp;L)_Boardapproved'!$1:$1,0)),0),"")</f>
        <v>#REF!</v>
      </c>
      <c r="V30" s="10" t="e">
        <f t="array" ref="V30">IF(V$21="Actual", IFERROR(INDEX('1.4_GUV (P&amp;L)_Boardapproved'!$A$1:$BX$68,MATCH($A30,'1.4_GUV (P&amp;L)_Boardapproved'!$A:$A,0),MATCH(V$1,'1.4_GUV (P&amp;L)_Boardapproved'!$1:$1,0)),0),"")</f>
        <v>#REF!</v>
      </c>
      <c r="W30" s="10" t="e">
        <f t="array" ref="W30">IF(W$21="Actual", IFERROR(INDEX('1.4_GUV (P&amp;L)_Boardapproved'!$A$1:$BX$68,MATCH($A30,'1.4_GUV (P&amp;L)_Boardapproved'!$A:$A,0),MATCH(W$1,'1.4_GUV (P&amp;L)_Boardapproved'!$1:$1,0)),0),"")</f>
        <v>#REF!</v>
      </c>
      <c r="X30" s="10" t="e">
        <f t="array" ref="X30">IF(X$21="Actual", IFERROR(INDEX('1.4_GUV (P&amp;L)_Boardapproved'!$A$1:$BX$68,MATCH($A30,'1.4_GUV (P&amp;L)_Boardapproved'!$A:$A,0),MATCH(X$1,'1.4_GUV (P&amp;L)_Boardapproved'!$1:$1,0)),0),"")</f>
        <v>#REF!</v>
      </c>
      <c r="Y30" s="10" t="e">
        <f t="array" ref="Y30">IF(Y$21="Actual", IFERROR(INDEX('1.4_GUV (P&amp;L)_Boardapproved'!$A$1:$BX$68,MATCH($A30,'1.4_GUV (P&amp;L)_Boardapproved'!$A:$A,0),MATCH(Y$1,'1.4_GUV (P&amp;L)_Boardapproved'!$1:$1,0)),0),"")</f>
        <v>#REF!</v>
      </c>
      <c r="Z30" s="10" t="e">
        <f t="array" ref="Z30">IF(Z$21="Actual", IFERROR(INDEX('1.4_GUV (P&amp;L)_Boardapproved'!$A$1:$BX$68,MATCH($A30,'1.4_GUV (P&amp;L)_Boardapproved'!$A:$A,0),MATCH(Z$1,'1.4_GUV (P&amp;L)_Boardapproved'!$1:$1,0)),0),"")</f>
        <v>#REF!</v>
      </c>
      <c r="AA30" s="10" t="e">
        <f t="array" ref="AA30">IF(AA$21="Actual", IFERROR(INDEX('1.4_GUV (P&amp;L)_Boardapproved'!$A$1:$BX$68,MATCH($A30,'1.4_GUV (P&amp;L)_Boardapproved'!$A:$A,0),MATCH(AA$1,'1.4_GUV (P&amp;L)_Boardapproved'!$1:$1,0)),0),"")</f>
        <v>#REF!</v>
      </c>
    </row>
    <row r="31" spans="1:27">
      <c r="A31" s="14" t="s">
        <v>368</v>
      </c>
      <c r="B31" s="108" t="s">
        <v>310</v>
      </c>
      <c r="C31" s="1" t="str">
        <f>B31&amp;" "&amp; VLOOKUP(A31,'1.4_GUV (P&amp;L)_Boardapproved'!A:B,2,FALSE)</f>
        <v>Actual Cash EOP</v>
      </c>
      <c r="D31" s="10" t="e">
        <f t="array" ref="D31">IF(D$21="Actual", IFERROR(INDEX('1.4_GUV (P&amp;L)_Boardapproved'!$A$1:$BX$68,MATCH($A31,'1.4_GUV (P&amp;L)_Boardapproved'!$A:$A,0),MATCH(D$1,'1.4_GUV (P&amp;L)_Boardapproved'!$1:$1,0)),0),"")</f>
        <v>#REF!</v>
      </c>
      <c r="E31" s="10" t="e">
        <f t="array" ref="E31">IF(E$21="Actual", IFERROR(INDEX('1.4_GUV (P&amp;L)_Boardapproved'!$A$1:$BX$68,MATCH($A31,'1.4_GUV (P&amp;L)_Boardapproved'!$A:$A,0),MATCH(E$1,'1.4_GUV (P&amp;L)_Boardapproved'!$1:$1,0)),0),"")</f>
        <v>#REF!</v>
      </c>
      <c r="F31" s="10" t="e">
        <f t="array" ref="F31">IF(F$21="Actual", IFERROR(INDEX('1.4_GUV (P&amp;L)_Boardapproved'!$A$1:$BX$68,MATCH($A31,'1.4_GUV (P&amp;L)_Boardapproved'!$A:$A,0),MATCH(F$1,'1.4_GUV (P&amp;L)_Boardapproved'!$1:$1,0)),0),"")</f>
        <v>#REF!</v>
      </c>
      <c r="G31" s="10" t="e">
        <f t="array" ref="G31">IF(G$21="Actual", IFERROR(INDEX('1.4_GUV (P&amp;L)_Boardapproved'!$A$1:$BX$68,MATCH($A31,'1.4_GUV (P&amp;L)_Boardapproved'!$A:$A,0),MATCH(G$1,'1.4_GUV (P&amp;L)_Boardapproved'!$1:$1,0)),0),"")</f>
        <v>#REF!</v>
      </c>
      <c r="H31" s="10" t="e">
        <f t="array" ref="H31">IF(H$21="Actual", IFERROR(INDEX('1.4_GUV (P&amp;L)_Boardapproved'!$A$1:$BX$68,MATCH($A31,'1.4_GUV (P&amp;L)_Boardapproved'!$A:$A,0),MATCH(H$1,'1.4_GUV (P&amp;L)_Boardapproved'!$1:$1,0)),0),"")</f>
        <v>#REF!</v>
      </c>
      <c r="I31" s="10" t="e">
        <f t="array" ref="I31">IF(I$21="Actual", IFERROR(INDEX('1.4_GUV (P&amp;L)_Boardapproved'!$A$1:$BX$68,MATCH($A31,'1.4_GUV (P&amp;L)_Boardapproved'!$A:$A,0),MATCH(I$1,'1.4_GUV (P&amp;L)_Boardapproved'!$1:$1,0)),0),"")</f>
        <v>#REF!</v>
      </c>
      <c r="J31" s="10" t="e">
        <f t="array" ref="J31">IF(J$21="Actual", IFERROR(INDEX('1.4_GUV (P&amp;L)_Boardapproved'!$A$1:$BX$68,MATCH($A31,'1.4_GUV (P&amp;L)_Boardapproved'!$A:$A,0),MATCH(J$1,'1.4_GUV (P&amp;L)_Boardapproved'!$1:$1,0)),0),"")</f>
        <v>#REF!</v>
      </c>
      <c r="K31" s="10" t="e">
        <f t="array" ref="K31">IF(K$21="Actual", IFERROR(INDEX('1.4_GUV (P&amp;L)_Boardapproved'!$A$1:$BX$68,MATCH($A31,'1.4_GUV (P&amp;L)_Boardapproved'!$A:$A,0),MATCH(K$1,'1.4_GUV (P&amp;L)_Boardapproved'!$1:$1,0)),0),"")</f>
        <v>#REF!</v>
      </c>
      <c r="L31" s="10" t="e">
        <f t="array" ref="L31">IF(L$21="Actual", IFERROR(INDEX('1.4_GUV (P&amp;L)_Boardapproved'!$A$1:$BX$68,MATCH($A31,'1.4_GUV (P&amp;L)_Boardapproved'!$A:$A,0),MATCH(L$1,'1.4_GUV (P&amp;L)_Boardapproved'!$1:$1,0)),0),"")</f>
        <v>#REF!</v>
      </c>
      <c r="M31" s="10" t="e">
        <f t="array" ref="M31">IF(M$21="Actual", IFERROR(INDEX('1.4_GUV (P&amp;L)_Boardapproved'!$A$1:$BX$68,MATCH($A31,'1.4_GUV (P&amp;L)_Boardapproved'!$A:$A,0),MATCH(M$1,'1.4_GUV (P&amp;L)_Boardapproved'!$1:$1,0)),0),"")</f>
        <v>#REF!</v>
      </c>
      <c r="N31" s="10" t="e">
        <f t="array" ref="N31">IF(N$21="Actual", IFERROR(INDEX('1.4_GUV (P&amp;L)_Boardapproved'!$A$1:$BX$68,MATCH($A31,'1.4_GUV (P&amp;L)_Boardapproved'!$A:$A,0),MATCH(N$1,'1.4_GUV (P&amp;L)_Boardapproved'!$1:$1,0)),0),"")</f>
        <v>#REF!</v>
      </c>
      <c r="O31" s="10" t="e">
        <f t="array" ref="O31">IF(O$21="Actual", IFERROR(INDEX('1.4_GUV (P&amp;L)_Boardapproved'!$A$1:$BX$68,MATCH($A31,'1.4_GUV (P&amp;L)_Boardapproved'!$A:$A,0),MATCH(O$1,'1.4_GUV (P&amp;L)_Boardapproved'!$1:$1,0)),0),"")</f>
        <v>#REF!</v>
      </c>
      <c r="P31" s="111" t="e">
        <f t="array" ref="P31">IF(P$21="Actual", IFERROR(INDEX('1.4_GUV (P&amp;L)_Boardapproved'!$A$1:$BX$68,MATCH($A31,'1.4_GUV (P&amp;L)_Boardapproved'!$A:$A,0),MATCH(P$1,'1.4_GUV (P&amp;L)_Boardapproved'!$1:$1,0)),0),"")</f>
        <v>#REF!</v>
      </c>
      <c r="Q31" s="10" t="e">
        <f t="array" ref="Q31">IF(Q$21="Actual", IFERROR(INDEX('1.4_GUV (P&amp;L)_Boardapproved'!$A$1:$BX$68,MATCH($A31,'1.4_GUV (P&amp;L)_Boardapproved'!$A:$A,0),MATCH(Q$1,'1.4_GUV (P&amp;L)_Boardapproved'!$1:$1,0)),0),"")</f>
        <v>#REF!</v>
      </c>
      <c r="R31" s="10" t="e">
        <f t="array" ref="R31">IF(R$21="Actual", IFERROR(INDEX('1.4_GUV (P&amp;L)_Boardapproved'!$A$1:$BX$68,MATCH($A31,'1.4_GUV (P&amp;L)_Boardapproved'!$A:$A,0),MATCH(R$1,'1.4_GUV (P&amp;L)_Boardapproved'!$1:$1,0)),0),"")</f>
        <v>#REF!</v>
      </c>
      <c r="S31" s="10" t="e">
        <f t="array" ref="S31">IF(S$21="Actual", IFERROR(INDEX('1.4_GUV (P&amp;L)_Boardapproved'!$A$1:$BX$68,MATCH($A31,'1.4_GUV (P&amp;L)_Boardapproved'!$A:$A,0),MATCH(S$1,'1.4_GUV (P&amp;L)_Boardapproved'!$1:$1,0)),0),"")</f>
        <v>#REF!</v>
      </c>
      <c r="T31" s="10" t="e">
        <f t="array" ref="T31">IF(T$21="Actual", IFERROR(INDEX('1.4_GUV (P&amp;L)_Boardapproved'!$A$1:$BX$68,MATCH($A31,'1.4_GUV (P&amp;L)_Boardapproved'!$A:$A,0),MATCH(T$1,'1.4_GUV (P&amp;L)_Boardapproved'!$1:$1,0)),0),"")</f>
        <v>#REF!</v>
      </c>
      <c r="U31" s="10" t="e">
        <f t="array" ref="U31">IF(U$21="Actual", IFERROR(INDEX('1.4_GUV (P&amp;L)_Boardapproved'!$A$1:$BX$68,MATCH($A31,'1.4_GUV (P&amp;L)_Boardapproved'!$A:$A,0),MATCH(U$1,'1.4_GUV (P&amp;L)_Boardapproved'!$1:$1,0)),0),"")</f>
        <v>#REF!</v>
      </c>
      <c r="V31" s="10" t="e">
        <f t="array" ref="V31">IF(V$21="Actual", IFERROR(INDEX('1.4_GUV (P&amp;L)_Boardapproved'!$A$1:$BX$68,MATCH($A31,'1.4_GUV (P&amp;L)_Boardapproved'!$A:$A,0),MATCH(V$1,'1.4_GUV (P&amp;L)_Boardapproved'!$1:$1,0)),0),"")</f>
        <v>#REF!</v>
      </c>
      <c r="W31" s="10" t="e">
        <f t="array" ref="W31">IF(W$21="Actual", IFERROR(INDEX('1.4_GUV (P&amp;L)_Boardapproved'!$A$1:$BX$68,MATCH($A31,'1.4_GUV (P&amp;L)_Boardapproved'!$A:$A,0),MATCH(W$1,'1.4_GUV (P&amp;L)_Boardapproved'!$1:$1,0)),0),"")</f>
        <v>#REF!</v>
      </c>
      <c r="X31" s="10" t="e">
        <f t="array" ref="X31">IF(X$21="Actual", IFERROR(INDEX('1.4_GUV (P&amp;L)_Boardapproved'!$A$1:$BX$68,MATCH($A31,'1.4_GUV (P&amp;L)_Boardapproved'!$A:$A,0),MATCH(X$1,'1.4_GUV (P&amp;L)_Boardapproved'!$1:$1,0)),0),"")</f>
        <v>#REF!</v>
      </c>
      <c r="Y31" s="10" t="e">
        <f t="array" ref="Y31">IF(Y$21="Actual", IFERROR(INDEX('1.4_GUV (P&amp;L)_Boardapproved'!$A$1:$BX$68,MATCH($A31,'1.4_GUV (P&amp;L)_Boardapproved'!$A:$A,0),MATCH(Y$1,'1.4_GUV (P&amp;L)_Boardapproved'!$1:$1,0)),0),"")</f>
        <v>#REF!</v>
      </c>
      <c r="Z31" s="10" t="e">
        <f t="array" ref="Z31">IF(Z$21="Actual", IFERROR(INDEX('1.4_GUV (P&amp;L)_Boardapproved'!$A$1:$BX$68,MATCH($A31,'1.4_GUV (P&amp;L)_Boardapproved'!$A:$A,0),MATCH(Z$1,'1.4_GUV (P&amp;L)_Boardapproved'!$1:$1,0)),0),"")</f>
        <v>#REF!</v>
      </c>
      <c r="AA31" s="10" t="e">
        <f t="array" ref="AA31">IF(AA$21="Actual", IFERROR(INDEX('1.4_GUV (P&amp;L)_Boardapproved'!$A$1:$BX$68,MATCH($A31,'1.4_GUV (P&amp;L)_Boardapproved'!$A:$A,0),MATCH(AA$1,'1.4_GUV (P&amp;L)_Boardapproved'!$1:$1,0)),0),"")</f>
        <v>#REF!</v>
      </c>
    </row>
    <row r="32" spans="1:27">
      <c r="A32" s="17" t="s">
        <v>369</v>
      </c>
      <c r="B32" s="108" t="s">
        <v>310</v>
      </c>
      <c r="C32" s="11" t="str">
        <f>B32&amp;" "&amp; VLOOKUP(A32,'1.4_GUV (P&amp;L)_Boardapproved'!A:B,2,FALSE)</f>
        <v>Actual Change in Liquidity</v>
      </c>
      <c r="D32" s="12" t="e">
        <f t="array" ref="D32">IF(D$21="Actual", IFERROR(INDEX('1.4_GUV (P&amp;L)_Boardapproved'!$A$1:$BX$68,MATCH($A32,'1.4_GUV (P&amp;L)_Boardapproved'!$A:$A,0),MATCH(D$1,'1.4_GUV (P&amp;L)_Boardapproved'!$1:$1,0)),0),"")</f>
        <v>#REF!</v>
      </c>
      <c r="E32" s="12" t="e">
        <f t="array" ref="E32">IF(E$21="Actual", IFERROR(INDEX('1.4_GUV (P&amp;L)_Boardapproved'!$A$1:$BX$68,MATCH($A32,'1.4_GUV (P&amp;L)_Boardapproved'!$A:$A,0),MATCH(E$1,'1.4_GUV (P&amp;L)_Boardapproved'!$1:$1,0)),0),"")</f>
        <v>#REF!</v>
      </c>
      <c r="F32" s="12" t="e">
        <f t="array" ref="F32">IF(F$21="Actual", IFERROR(INDEX('1.4_GUV (P&amp;L)_Boardapproved'!$A$1:$BX$68,MATCH($A32,'1.4_GUV (P&amp;L)_Boardapproved'!$A:$A,0),MATCH(F$1,'1.4_GUV (P&amp;L)_Boardapproved'!$1:$1,0)),0),"")</f>
        <v>#REF!</v>
      </c>
      <c r="G32" s="12" t="e">
        <f t="array" ref="G32">IF(G$21="Actual", IFERROR(INDEX('1.4_GUV (P&amp;L)_Boardapproved'!$A$1:$BX$68,MATCH($A32,'1.4_GUV (P&amp;L)_Boardapproved'!$A:$A,0),MATCH(G$1,'1.4_GUV (P&amp;L)_Boardapproved'!$1:$1,0)),0),"")</f>
        <v>#REF!</v>
      </c>
      <c r="H32" s="12" t="e">
        <f t="array" ref="H32">IF(H$21="Actual", IFERROR(INDEX('1.4_GUV (P&amp;L)_Boardapproved'!$A$1:$BX$68,MATCH($A32,'1.4_GUV (P&amp;L)_Boardapproved'!$A:$A,0),MATCH(H$1,'1.4_GUV (P&amp;L)_Boardapproved'!$1:$1,0)),0),"")</f>
        <v>#REF!</v>
      </c>
      <c r="I32" s="12" t="e">
        <f t="array" ref="I32">IF(I$21="Actual", IFERROR(INDEX('1.4_GUV (P&amp;L)_Boardapproved'!$A$1:$BX$68,MATCH($A32,'1.4_GUV (P&amp;L)_Boardapproved'!$A:$A,0),MATCH(I$1,'1.4_GUV (P&amp;L)_Boardapproved'!$1:$1,0)),0),"")</f>
        <v>#REF!</v>
      </c>
      <c r="J32" s="12" t="e">
        <f t="array" ref="J32">IF(J$21="Actual", IFERROR(INDEX('1.4_GUV (P&amp;L)_Boardapproved'!$A$1:$BX$68,MATCH($A32,'1.4_GUV (P&amp;L)_Boardapproved'!$A:$A,0),MATCH(J$1,'1.4_GUV (P&amp;L)_Boardapproved'!$1:$1,0)),0),"")</f>
        <v>#REF!</v>
      </c>
      <c r="K32" s="12" t="e">
        <f t="array" ref="K32">IF(K$21="Actual", IFERROR(INDEX('1.4_GUV (P&amp;L)_Boardapproved'!$A$1:$BX$68,MATCH($A32,'1.4_GUV (P&amp;L)_Boardapproved'!$A:$A,0),MATCH(K$1,'1.4_GUV (P&amp;L)_Boardapproved'!$1:$1,0)),0),"")</f>
        <v>#REF!</v>
      </c>
      <c r="L32" s="12" t="e">
        <f t="array" ref="L32">IF(L$21="Actual", IFERROR(INDEX('1.4_GUV (P&amp;L)_Boardapproved'!$A$1:$BX$68,MATCH($A32,'1.4_GUV (P&amp;L)_Boardapproved'!$A:$A,0),MATCH(L$1,'1.4_GUV (P&amp;L)_Boardapproved'!$1:$1,0)),0),"")</f>
        <v>#REF!</v>
      </c>
      <c r="M32" s="12" t="e">
        <f t="array" ref="M32">IF(M$21="Actual", IFERROR(INDEX('1.4_GUV (P&amp;L)_Boardapproved'!$A$1:$BX$68,MATCH($A32,'1.4_GUV (P&amp;L)_Boardapproved'!$A:$A,0),MATCH(M$1,'1.4_GUV (P&amp;L)_Boardapproved'!$1:$1,0)),0),"")</f>
        <v>#REF!</v>
      </c>
      <c r="N32" s="12" t="e">
        <f t="array" ref="N32">IF(N$21="Actual", IFERROR(INDEX('1.4_GUV (P&amp;L)_Boardapproved'!$A$1:$BX$68,MATCH($A32,'1.4_GUV (P&amp;L)_Boardapproved'!$A:$A,0),MATCH(N$1,'1.4_GUV (P&amp;L)_Boardapproved'!$1:$1,0)),0),"")</f>
        <v>#REF!</v>
      </c>
      <c r="O32" s="12" t="e">
        <f t="array" ref="O32">IF(O$21="Actual", IFERROR(INDEX('1.4_GUV (P&amp;L)_Boardapproved'!$A$1:$BX$68,MATCH($A32,'1.4_GUV (P&amp;L)_Boardapproved'!$A:$A,0),MATCH(O$1,'1.4_GUV (P&amp;L)_Boardapproved'!$1:$1,0)),0),"")</f>
        <v>#REF!</v>
      </c>
      <c r="P32" s="120" t="e">
        <f t="array" ref="P32">IF(P$21="Actual", IFERROR(INDEX('1.4_GUV (P&amp;L)_Boardapproved'!$A$1:$BX$68,MATCH($A32,'1.4_GUV (P&amp;L)_Boardapproved'!$A:$A,0),MATCH(P$1,'1.4_GUV (P&amp;L)_Boardapproved'!$1:$1,0)),0),"")</f>
        <v>#REF!</v>
      </c>
      <c r="Q32" s="12" t="e">
        <f t="array" ref="Q32">IF(Q$21="Actual", IFERROR(INDEX('1.4_GUV (P&amp;L)_Boardapproved'!$A$1:$BX$68,MATCH($A32,'1.4_GUV (P&amp;L)_Boardapproved'!$A:$A,0),MATCH(Q$1,'1.4_GUV (P&amp;L)_Boardapproved'!$1:$1,0)),0),"")</f>
        <v>#REF!</v>
      </c>
      <c r="R32" s="12" t="e">
        <f t="array" ref="R32">IF(R$21="Actual", IFERROR(INDEX('1.4_GUV (P&amp;L)_Boardapproved'!$A$1:$BX$68,MATCH($A32,'1.4_GUV (P&amp;L)_Boardapproved'!$A:$A,0),MATCH(R$1,'1.4_GUV (P&amp;L)_Boardapproved'!$1:$1,0)),0),"")</f>
        <v>#REF!</v>
      </c>
      <c r="S32" s="12" t="e">
        <f t="array" ref="S32">IF(S$21="Actual", IFERROR(INDEX('1.4_GUV (P&amp;L)_Boardapproved'!$A$1:$BX$68,MATCH($A32,'1.4_GUV (P&amp;L)_Boardapproved'!$A:$A,0),MATCH(S$1,'1.4_GUV (P&amp;L)_Boardapproved'!$1:$1,0)),0),"")</f>
        <v>#REF!</v>
      </c>
      <c r="T32" s="12" t="e">
        <f t="array" ref="T32">IF(T$21="Actual", IFERROR(INDEX('1.4_GUV (P&amp;L)_Boardapproved'!$A$1:$BX$68,MATCH($A32,'1.4_GUV (P&amp;L)_Boardapproved'!$A:$A,0),MATCH(T$1,'1.4_GUV (P&amp;L)_Boardapproved'!$1:$1,0)),0),"")</f>
        <v>#REF!</v>
      </c>
      <c r="U32" s="12" t="e">
        <f t="array" ref="U32">IF(U$21="Actual", IFERROR(INDEX('1.4_GUV (P&amp;L)_Boardapproved'!$A$1:$BX$68,MATCH($A32,'1.4_GUV (P&amp;L)_Boardapproved'!$A:$A,0),MATCH(U$1,'1.4_GUV (P&amp;L)_Boardapproved'!$1:$1,0)),0),"")</f>
        <v>#REF!</v>
      </c>
      <c r="V32" s="12" t="e">
        <f t="array" ref="V32">IF(V$21="Actual", IFERROR(INDEX('1.4_GUV (P&amp;L)_Boardapproved'!$A$1:$BX$68,MATCH($A32,'1.4_GUV (P&amp;L)_Boardapproved'!$A:$A,0),MATCH(V$1,'1.4_GUV (P&amp;L)_Boardapproved'!$1:$1,0)),0),"")</f>
        <v>#REF!</v>
      </c>
      <c r="W32" s="12" t="e">
        <f t="array" ref="W32">IF(W$21="Actual", IFERROR(INDEX('1.4_GUV (P&amp;L)_Boardapproved'!$A$1:$BX$68,MATCH($A32,'1.4_GUV (P&amp;L)_Boardapproved'!$A:$A,0),MATCH(W$1,'1.4_GUV (P&amp;L)_Boardapproved'!$1:$1,0)),0),"")</f>
        <v>#REF!</v>
      </c>
      <c r="X32" s="12" t="e">
        <f t="array" ref="X32">IF(X$21="Actual", IFERROR(INDEX('1.4_GUV (P&amp;L)_Boardapproved'!$A$1:$BX$68,MATCH($A32,'1.4_GUV (P&amp;L)_Boardapproved'!$A:$A,0),MATCH(X$1,'1.4_GUV (P&amp;L)_Boardapproved'!$1:$1,0)),0),"")</f>
        <v>#REF!</v>
      </c>
      <c r="Y32" s="12" t="e">
        <f t="array" ref="Y32">IF(Y$21="Actual", IFERROR(INDEX('1.4_GUV (P&amp;L)_Boardapproved'!$A$1:$BX$68,MATCH($A32,'1.4_GUV (P&amp;L)_Boardapproved'!$A:$A,0),MATCH(Y$1,'1.4_GUV (P&amp;L)_Boardapproved'!$1:$1,0)),0),"")</f>
        <v>#REF!</v>
      </c>
      <c r="Z32" s="12" t="e">
        <f t="array" ref="Z32">IF(Z$21="Actual", IFERROR(INDEX('1.4_GUV (P&amp;L)_Boardapproved'!$A$1:$BX$68,MATCH($A32,'1.4_GUV (P&amp;L)_Boardapproved'!$A:$A,0),MATCH(Z$1,'1.4_GUV (P&amp;L)_Boardapproved'!$1:$1,0)),0),"")</f>
        <v>#REF!</v>
      </c>
      <c r="AA32" s="12" t="e">
        <f t="array" ref="AA32">IF(AA$21="Actual", IFERROR(INDEX('1.4_GUV (P&amp;L)_Boardapproved'!$A$1:$BX$68,MATCH($A32,'1.4_GUV (P&amp;L)_Boardapproved'!$A:$A,0),MATCH(AA$1,'1.4_GUV (P&amp;L)_Boardapproved'!$1:$1,0)),0),"")</f>
        <v>#REF!</v>
      </c>
    </row>
    <row r="33" spans="1:27">
      <c r="A33" s="1"/>
      <c r="B33" s="108"/>
      <c r="D33" s="10" t="e">
        <f t="array" ref="D33">IF(D$21="Actual", IFERROR(INDEX('1.4_GUV (P&amp;L)_Boardapproved'!$A$1:$BX$68,MATCH($A33,'1.4_GUV (P&amp;L)_Boardapproved'!$A:$A,0),MATCH(D$1,'1.4_GUV (P&amp;L)_Boardapproved'!$1:$1,0)),0),"")</f>
        <v>#REF!</v>
      </c>
      <c r="E33" s="10" t="e">
        <f t="array" ref="E33">IF(E$21="Actual", IFERROR(INDEX('1.4_GUV (P&amp;L)_Boardapproved'!$A$1:$BX$68,MATCH($A33,'1.4_GUV (P&amp;L)_Boardapproved'!$A:$A,0),MATCH(E$1,'1.4_GUV (P&amp;L)_Boardapproved'!$1:$1,0)),0),"")</f>
        <v>#REF!</v>
      </c>
      <c r="F33" s="10" t="e">
        <f t="array" ref="F33">IF(F$21="Actual", IFERROR(INDEX('1.4_GUV (P&amp;L)_Boardapproved'!$A$1:$BX$68,MATCH($A33,'1.4_GUV (P&amp;L)_Boardapproved'!$A:$A,0),MATCH(F$1,'1.4_GUV (P&amp;L)_Boardapproved'!$1:$1,0)),0),"")</f>
        <v>#REF!</v>
      </c>
      <c r="G33" s="10" t="e">
        <f t="array" ref="G33">IF(G$21="Actual", IFERROR(INDEX('1.4_GUV (P&amp;L)_Boardapproved'!$A$1:$BX$68,MATCH($A33,'1.4_GUV (P&amp;L)_Boardapproved'!$A:$A,0),MATCH(G$1,'1.4_GUV (P&amp;L)_Boardapproved'!$1:$1,0)),0),"")</f>
        <v>#REF!</v>
      </c>
      <c r="H33" s="10" t="e">
        <f t="array" ref="H33">IF(H$21="Actual", IFERROR(INDEX('1.4_GUV (P&amp;L)_Boardapproved'!$A$1:$BX$68,MATCH($A33,'1.4_GUV (P&amp;L)_Boardapproved'!$A:$A,0),MATCH(H$1,'1.4_GUV (P&amp;L)_Boardapproved'!$1:$1,0)),0),"")</f>
        <v>#REF!</v>
      </c>
      <c r="I33" s="10" t="e">
        <f t="array" ref="I33">IF(I$21="Actual", IFERROR(INDEX('1.4_GUV (P&amp;L)_Boardapproved'!$A$1:$BX$68,MATCH($A33,'1.4_GUV (P&amp;L)_Boardapproved'!$A:$A,0),MATCH(I$1,'1.4_GUV (P&amp;L)_Boardapproved'!$1:$1,0)),0),"")</f>
        <v>#REF!</v>
      </c>
      <c r="J33" s="10" t="e">
        <f t="array" ref="J33">IF(J$21="Actual", IFERROR(INDEX('1.4_GUV (P&amp;L)_Boardapproved'!$A$1:$BX$68,MATCH($A33,'1.4_GUV (P&amp;L)_Boardapproved'!$A:$A,0),MATCH(J$1,'1.4_GUV (P&amp;L)_Boardapproved'!$1:$1,0)),0),"")</f>
        <v>#REF!</v>
      </c>
      <c r="K33" s="10" t="e">
        <f t="array" ref="K33">IF(K$21="Actual", IFERROR(INDEX('1.4_GUV (P&amp;L)_Boardapproved'!$A$1:$BX$68,MATCH($A33,'1.4_GUV (P&amp;L)_Boardapproved'!$A:$A,0),MATCH(K$1,'1.4_GUV (P&amp;L)_Boardapproved'!$1:$1,0)),0),"")</f>
        <v>#REF!</v>
      </c>
      <c r="L33" s="10" t="e">
        <f t="array" ref="L33">IF(L$21="Actual", IFERROR(INDEX('1.4_GUV (P&amp;L)_Boardapproved'!$A$1:$BX$68,MATCH($A33,'1.4_GUV (P&amp;L)_Boardapproved'!$A:$A,0),MATCH(L$1,'1.4_GUV (P&amp;L)_Boardapproved'!$1:$1,0)),0),"")</f>
        <v>#REF!</v>
      </c>
      <c r="M33" s="10" t="e">
        <f t="array" ref="M33">IF(M$21="Actual", IFERROR(INDEX('1.4_GUV (P&amp;L)_Boardapproved'!$A$1:$BX$68,MATCH($A33,'1.4_GUV (P&amp;L)_Boardapproved'!$A:$A,0),MATCH(M$1,'1.4_GUV (P&amp;L)_Boardapproved'!$1:$1,0)),0),"")</f>
        <v>#REF!</v>
      </c>
      <c r="N33" s="10" t="e">
        <f t="array" ref="N33">IF(N$21="Actual", IFERROR(INDEX('1.4_GUV (P&amp;L)_Boardapproved'!$A$1:$BX$68,MATCH($A33,'1.4_GUV (P&amp;L)_Boardapproved'!$A:$A,0),MATCH(N$1,'1.4_GUV (P&amp;L)_Boardapproved'!$1:$1,0)),0),"")</f>
        <v>#REF!</v>
      </c>
      <c r="O33" s="10" t="e">
        <f t="array" ref="O33">IF(O$21="Actual", IFERROR(INDEX('1.4_GUV (P&amp;L)_Boardapproved'!$A$1:$BX$68,MATCH($A33,'1.4_GUV (P&amp;L)_Boardapproved'!$A:$A,0),MATCH(O$1,'1.4_GUV (P&amp;L)_Boardapproved'!$1:$1,0)),0),"")</f>
        <v>#REF!</v>
      </c>
      <c r="P33" s="111" t="e">
        <f t="array" ref="P33">IF(P$21="Actual", IFERROR(INDEX('1.4_GUV (P&amp;L)_Boardapproved'!$A$1:$BX$68,MATCH($A33,'1.4_GUV (P&amp;L)_Boardapproved'!$A:$A,0),MATCH(P$1,'1.4_GUV (P&amp;L)_Boardapproved'!$1:$1,0)),0),"")</f>
        <v>#REF!</v>
      </c>
      <c r="Q33" s="10" t="e">
        <f t="array" ref="Q33">IF(Q$21="Actual", IFERROR(INDEX('1.4_GUV (P&amp;L)_Boardapproved'!$A$1:$BX$68,MATCH($A33,'1.4_GUV (P&amp;L)_Boardapproved'!$A:$A,0),MATCH(Q$1,'1.4_GUV (P&amp;L)_Boardapproved'!$1:$1,0)),0),"")</f>
        <v>#REF!</v>
      </c>
      <c r="R33" s="10" t="e">
        <f t="array" ref="R33">IF(R$21="Actual", IFERROR(INDEX('1.4_GUV (P&amp;L)_Boardapproved'!$A$1:$BX$68,MATCH($A33,'1.4_GUV (P&amp;L)_Boardapproved'!$A:$A,0),MATCH(R$1,'1.4_GUV (P&amp;L)_Boardapproved'!$1:$1,0)),0),"")</f>
        <v>#REF!</v>
      </c>
      <c r="S33" s="10" t="e">
        <f t="array" ref="S33">IF(S$21="Actual", IFERROR(INDEX('1.4_GUV (P&amp;L)_Boardapproved'!$A$1:$BX$68,MATCH($A33,'1.4_GUV (P&amp;L)_Boardapproved'!$A:$A,0),MATCH(S$1,'1.4_GUV (P&amp;L)_Boardapproved'!$1:$1,0)),0),"")</f>
        <v>#REF!</v>
      </c>
      <c r="T33" s="10" t="e">
        <f t="array" ref="T33">IF(T$21="Actual", IFERROR(INDEX('1.4_GUV (P&amp;L)_Boardapproved'!$A$1:$BX$68,MATCH($A33,'1.4_GUV (P&amp;L)_Boardapproved'!$A:$A,0),MATCH(T$1,'1.4_GUV (P&amp;L)_Boardapproved'!$1:$1,0)),0),"")</f>
        <v>#REF!</v>
      </c>
      <c r="U33" s="10" t="e">
        <f t="array" ref="U33">IF(U$21="Actual", IFERROR(INDEX('1.4_GUV (P&amp;L)_Boardapproved'!$A$1:$BX$68,MATCH($A33,'1.4_GUV (P&amp;L)_Boardapproved'!$A:$A,0),MATCH(U$1,'1.4_GUV (P&amp;L)_Boardapproved'!$1:$1,0)),0),"")</f>
        <v>#REF!</v>
      </c>
      <c r="V33" s="10" t="e">
        <f t="array" ref="V33">IF(V$21="Actual", IFERROR(INDEX('1.4_GUV (P&amp;L)_Boardapproved'!$A$1:$BX$68,MATCH($A33,'1.4_GUV (P&amp;L)_Boardapproved'!$A:$A,0),MATCH(V$1,'1.4_GUV (P&amp;L)_Boardapproved'!$1:$1,0)),0),"")</f>
        <v>#REF!</v>
      </c>
      <c r="W33" s="10" t="e">
        <f t="array" ref="W33">IF(W$21="Actual", IFERROR(INDEX('1.4_GUV (P&amp;L)_Boardapproved'!$A$1:$BX$68,MATCH($A33,'1.4_GUV (P&amp;L)_Boardapproved'!$A:$A,0),MATCH(W$1,'1.4_GUV (P&amp;L)_Boardapproved'!$1:$1,0)),0),"")</f>
        <v>#REF!</v>
      </c>
      <c r="X33" s="10" t="e">
        <f t="array" ref="X33">IF(X$21="Actual", IFERROR(INDEX('1.4_GUV (P&amp;L)_Boardapproved'!$A$1:$BX$68,MATCH($A33,'1.4_GUV (P&amp;L)_Boardapproved'!$A:$A,0),MATCH(X$1,'1.4_GUV (P&amp;L)_Boardapproved'!$1:$1,0)),0),"")</f>
        <v>#REF!</v>
      </c>
      <c r="Y33" s="10" t="e">
        <f t="array" ref="Y33">IF(Y$21="Actual", IFERROR(INDEX('1.4_GUV (P&amp;L)_Boardapproved'!$A$1:$BX$68,MATCH($A33,'1.4_GUV (P&amp;L)_Boardapproved'!$A:$A,0),MATCH(Y$1,'1.4_GUV (P&amp;L)_Boardapproved'!$1:$1,0)),0),"")</f>
        <v>#REF!</v>
      </c>
      <c r="Z33" s="10" t="e">
        <f t="array" ref="Z33">IF(Z$21="Actual", IFERROR(INDEX('1.4_GUV (P&amp;L)_Boardapproved'!$A$1:$BX$68,MATCH($A33,'1.4_GUV (P&amp;L)_Boardapproved'!$A:$A,0),MATCH(Z$1,'1.4_GUV (P&amp;L)_Boardapproved'!$1:$1,0)),0),"")</f>
        <v>#REF!</v>
      </c>
      <c r="AA33" s="10" t="e">
        <f t="array" ref="AA33">IF(AA$21="Actual", IFERROR(INDEX('1.4_GUV (P&amp;L)_Boardapproved'!$A$1:$BX$68,MATCH($A33,'1.4_GUV (P&amp;L)_Boardapproved'!$A:$A,0),MATCH(AA$1,'1.4_GUV (P&amp;L)_Boardapproved'!$1:$1,0)),0),"")</f>
        <v>#REF!</v>
      </c>
    </row>
    <row r="34" spans="1:27">
      <c r="A34" s="20"/>
      <c r="B34" s="110"/>
      <c r="C34" s="2" t="s">
        <v>375</v>
      </c>
      <c r="D34" s="21" t="e">
        <f t="array" ref="D34">IF(D$21="Actual", IFERROR(INDEX('1.4_GUV (P&amp;L)_Boardapproved'!$A$1:$BX$68,MATCH($A34,'1.4_GUV (P&amp;L)_Boardapproved'!$A:$A,0),MATCH(D$1,'1.4_GUV (P&amp;L)_Boardapproved'!$1:$1,0)),0),"")</f>
        <v>#REF!</v>
      </c>
      <c r="E34" s="21" t="e">
        <f t="array" ref="E34">IF(E$21="Actual", IFERROR(INDEX('1.4_GUV (P&amp;L)_Boardapproved'!$A$1:$BX$68,MATCH($A34,'1.4_GUV (P&amp;L)_Boardapproved'!$A:$A,0),MATCH(E$1,'1.4_GUV (P&amp;L)_Boardapproved'!$1:$1,0)),0),"")</f>
        <v>#REF!</v>
      </c>
      <c r="F34" s="21" t="e">
        <f t="array" ref="F34">IF(F$21="Actual", IFERROR(INDEX('1.4_GUV (P&amp;L)_Boardapproved'!$A$1:$BX$68,MATCH($A34,'1.4_GUV (P&amp;L)_Boardapproved'!$A:$A,0),MATCH(F$1,'1.4_GUV (P&amp;L)_Boardapproved'!$1:$1,0)),0),"")</f>
        <v>#REF!</v>
      </c>
      <c r="G34" s="21" t="e">
        <f t="array" ref="G34">IF(G$21="Actual", IFERROR(INDEX('1.4_GUV (P&amp;L)_Boardapproved'!$A$1:$BX$68,MATCH($A34,'1.4_GUV (P&amp;L)_Boardapproved'!$A:$A,0),MATCH(G$1,'1.4_GUV (P&amp;L)_Boardapproved'!$1:$1,0)),0),"")</f>
        <v>#REF!</v>
      </c>
      <c r="H34" s="21" t="e">
        <f t="array" ref="H34">IF(H$21="Actual", IFERROR(INDEX('1.4_GUV (P&amp;L)_Boardapproved'!$A$1:$BX$68,MATCH($A34,'1.4_GUV (P&amp;L)_Boardapproved'!$A:$A,0),MATCH(H$1,'1.4_GUV (P&amp;L)_Boardapproved'!$1:$1,0)),0),"")</f>
        <v>#REF!</v>
      </c>
      <c r="I34" s="21" t="e">
        <f t="array" ref="I34">IF(I$21="Actual", IFERROR(INDEX('1.4_GUV (P&amp;L)_Boardapproved'!$A$1:$BX$68,MATCH($A34,'1.4_GUV (P&amp;L)_Boardapproved'!$A:$A,0),MATCH(I$1,'1.4_GUV (P&amp;L)_Boardapproved'!$1:$1,0)),0),"")</f>
        <v>#REF!</v>
      </c>
      <c r="J34" s="21" t="e">
        <f t="array" ref="J34">IF(J$21="Actual", IFERROR(INDEX('1.4_GUV (P&amp;L)_Boardapproved'!$A$1:$BX$68,MATCH($A34,'1.4_GUV (P&amp;L)_Boardapproved'!$A:$A,0),MATCH(J$1,'1.4_GUV (P&amp;L)_Boardapproved'!$1:$1,0)),0),"")</f>
        <v>#REF!</v>
      </c>
      <c r="K34" s="21" t="e">
        <f t="array" ref="K34">IF(K$21="Actual", IFERROR(INDEX('1.4_GUV (P&amp;L)_Boardapproved'!$A$1:$BX$68,MATCH($A34,'1.4_GUV (P&amp;L)_Boardapproved'!$A:$A,0),MATCH(K$1,'1.4_GUV (P&amp;L)_Boardapproved'!$1:$1,0)),0),"")</f>
        <v>#REF!</v>
      </c>
      <c r="L34" s="21" t="e">
        <f t="array" ref="L34">IF(L$21="Actual", IFERROR(INDEX('1.4_GUV (P&amp;L)_Boardapproved'!$A$1:$BX$68,MATCH($A34,'1.4_GUV (P&amp;L)_Boardapproved'!$A:$A,0),MATCH(L$1,'1.4_GUV (P&amp;L)_Boardapproved'!$1:$1,0)),0),"")</f>
        <v>#REF!</v>
      </c>
      <c r="M34" s="21" t="e">
        <f t="array" ref="M34">IF(M$21="Actual", IFERROR(INDEX('1.4_GUV (P&amp;L)_Boardapproved'!$A$1:$BX$68,MATCH($A34,'1.4_GUV (P&amp;L)_Boardapproved'!$A:$A,0),MATCH(M$1,'1.4_GUV (P&amp;L)_Boardapproved'!$1:$1,0)),0),"")</f>
        <v>#REF!</v>
      </c>
      <c r="N34" s="21" t="e">
        <f t="array" ref="N34">IF(N$21="Actual", IFERROR(INDEX('1.4_GUV (P&amp;L)_Boardapproved'!$A$1:$BX$68,MATCH($A34,'1.4_GUV (P&amp;L)_Boardapproved'!$A:$A,0),MATCH(N$1,'1.4_GUV (P&amp;L)_Boardapproved'!$1:$1,0)),0),"")</f>
        <v>#REF!</v>
      </c>
      <c r="O34" s="21" t="e">
        <f t="array" ref="O34">IF(O$21="Actual", IFERROR(INDEX('1.4_GUV (P&amp;L)_Boardapproved'!$A$1:$BX$68,MATCH($A34,'1.4_GUV (P&amp;L)_Boardapproved'!$A:$A,0),MATCH(O$1,'1.4_GUV (P&amp;L)_Boardapproved'!$1:$1,0)),0),"")</f>
        <v>#REF!</v>
      </c>
      <c r="P34" s="147" t="e">
        <f t="array" ref="P34">IF(P$21="Actual", IFERROR(INDEX('1.4_GUV (P&amp;L)_Boardapproved'!$A$1:$BX$68,MATCH($A34,'1.4_GUV (P&amp;L)_Boardapproved'!$A:$A,0),MATCH(P$1,'1.4_GUV (P&amp;L)_Boardapproved'!$1:$1,0)),0),"")</f>
        <v>#REF!</v>
      </c>
      <c r="Q34" s="21" t="e">
        <f t="array" ref="Q34">IF(Q$21="Actual", IFERROR(INDEX('1.4_GUV (P&amp;L)_Boardapproved'!$A$1:$BX$68,MATCH($A34,'1.4_GUV (P&amp;L)_Boardapproved'!$A:$A,0),MATCH(Q$1,'1.4_GUV (P&amp;L)_Boardapproved'!$1:$1,0)),0),"")</f>
        <v>#REF!</v>
      </c>
      <c r="R34" s="21" t="e">
        <f t="array" ref="R34">IF(R$21="Actual", IFERROR(INDEX('1.4_GUV (P&amp;L)_Boardapproved'!$A$1:$BX$68,MATCH($A34,'1.4_GUV (P&amp;L)_Boardapproved'!$A:$A,0),MATCH(R$1,'1.4_GUV (P&amp;L)_Boardapproved'!$1:$1,0)),0),"")</f>
        <v>#REF!</v>
      </c>
      <c r="S34" s="21" t="e">
        <f t="array" ref="S34">IF(S$21="Actual", IFERROR(INDEX('1.4_GUV (P&amp;L)_Boardapproved'!$A$1:$BX$68,MATCH($A34,'1.4_GUV (P&amp;L)_Boardapproved'!$A:$A,0),MATCH(S$1,'1.4_GUV (P&amp;L)_Boardapproved'!$1:$1,0)),0),"")</f>
        <v>#REF!</v>
      </c>
      <c r="T34" s="21" t="e">
        <f t="array" ref="T34">IF(T$21="Actual", IFERROR(INDEX('1.4_GUV (P&amp;L)_Boardapproved'!$A$1:$BX$68,MATCH($A34,'1.4_GUV (P&amp;L)_Boardapproved'!$A:$A,0),MATCH(T$1,'1.4_GUV (P&amp;L)_Boardapproved'!$1:$1,0)),0),"")</f>
        <v>#REF!</v>
      </c>
      <c r="U34" s="21" t="e">
        <f t="array" ref="U34">IF(U$21="Actual", IFERROR(INDEX('1.4_GUV (P&amp;L)_Boardapproved'!$A$1:$BX$68,MATCH($A34,'1.4_GUV (P&amp;L)_Boardapproved'!$A:$A,0),MATCH(U$1,'1.4_GUV (P&amp;L)_Boardapproved'!$1:$1,0)),0),"")</f>
        <v>#REF!</v>
      </c>
      <c r="V34" s="21" t="e">
        <f t="array" ref="V34">IF(V$21="Actual", IFERROR(INDEX('1.4_GUV (P&amp;L)_Boardapproved'!$A$1:$BX$68,MATCH($A34,'1.4_GUV (P&amp;L)_Boardapproved'!$A:$A,0),MATCH(V$1,'1.4_GUV (P&amp;L)_Boardapproved'!$1:$1,0)),0),"")</f>
        <v>#REF!</v>
      </c>
      <c r="W34" s="21" t="e">
        <f t="array" ref="W34">IF(W$21="Actual", IFERROR(INDEX('1.4_GUV (P&amp;L)_Boardapproved'!$A$1:$BX$68,MATCH($A34,'1.4_GUV (P&amp;L)_Boardapproved'!$A:$A,0),MATCH(W$1,'1.4_GUV (P&amp;L)_Boardapproved'!$1:$1,0)),0),"")</f>
        <v>#REF!</v>
      </c>
      <c r="X34" s="21" t="e">
        <f t="array" ref="X34">IF(X$21="Actual", IFERROR(INDEX('1.4_GUV (P&amp;L)_Boardapproved'!$A$1:$BX$68,MATCH($A34,'1.4_GUV (P&amp;L)_Boardapproved'!$A:$A,0),MATCH(X$1,'1.4_GUV (P&amp;L)_Boardapproved'!$1:$1,0)),0),"")</f>
        <v>#REF!</v>
      </c>
      <c r="Y34" s="21" t="e">
        <f t="array" ref="Y34">IF(Y$21="Actual", IFERROR(INDEX('1.4_GUV (P&amp;L)_Boardapproved'!$A$1:$BX$68,MATCH($A34,'1.4_GUV (P&amp;L)_Boardapproved'!$A:$A,0),MATCH(Y$1,'1.4_GUV (P&amp;L)_Boardapproved'!$1:$1,0)),0),"")</f>
        <v>#REF!</v>
      </c>
      <c r="Z34" s="21" t="e">
        <f t="array" ref="Z34">IF(Z$21="Actual", IFERROR(INDEX('1.4_GUV (P&amp;L)_Boardapproved'!$A$1:$BX$68,MATCH($A34,'1.4_GUV (P&amp;L)_Boardapproved'!$A:$A,0),MATCH(Z$1,'1.4_GUV (P&amp;L)_Boardapproved'!$1:$1,0)),0),"")</f>
        <v>#REF!</v>
      </c>
      <c r="AA34" s="21" t="e">
        <f t="array" ref="AA34">IF(AA$21="Actual", IFERROR(INDEX('1.4_GUV (P&amp;L)_Boardapproved'!$A$1:$BX$68,MATCH($A34,'1.4_GUV (P&amp;L)_Boardapproved'!$A:$A,0),MATCH(AA$1,'1.4_GUV (P&amp;L)_Boardapproved'!$1:$1,0)),0),"")</f>
        <v>#REF!</v>
      </c>
    </row>
    <row r="35" spans="1:27">
      <c r="A35" s="20" t="s">
        <v>305</v>
      </c>
      <c r="B35" s="108" t="s">
        <v>310</v>
      </c>
      <c r="C35" s="68" t="str">
        <f>B35&amp;" "&amp; VLOOKUP(A35,'1.4_GUV (P&amp;L)_Boardapproved'!A:B,2,FALSE)</f>
        <v>Actual Total FTE (EOP)</v>
      </c>
      <c r="D35" s="22" t="e">
        <f t="array" ref="D35">IF(D$21="Actual", IFERROR(INDEX('1.4_GUV (P&amp;L)_Boardapproved'!$A$1:$BX$68,MATCH($A35,'1.4_GUV (P&amp;L)_Boardapproved'!$A:$A,0),MATCH(D$1,'1.4_GUV (P&amp;L)_Boardapproved'!$1:$1,0)),0),"")</f>
        <v>#REF!</v>
      </c>
      <c r="E35" s="22" t="e">
        <f t="array" ref="E35">IF(E$21="Actual", IFERROR(INDEX('1.4_GUV (P&amp;L)_Boardapproved'!$A$1:$BX$68,MATCH($A35,'1.4_GUV (P&amp;L)_Boardapproved'!$A:$A,0),MATCH(E$1,'1.4_GUV (P&amp;L)_Boardapproved'!$1:$1,0)),0),"")</f>
        <v>#REF!</v>
      </c>
      <c r="F35" s="22" t="e">
        <f t="array" ref="F35">IF(F$21="Actual", IFERROR(INDEX('1.4_GUV (P&amp;L)_Boardapproved'!$A$1:$BX$68,MATCH($A35,'1.4_GUV (P&amp;L)_Boardapproved'!$A:$A,0),MATCH(F$1,'1.4_GUV (P&amp;L)_Boardapproved'!$1:$1,0)),0),"")</f>
        <v>#REF!</v>
      </c>
      <c r="G35" s="22" t="e">
        <f t="array" ref="G35">IF(G$21="Actual", IFERROR(INDEX('1.4_GUV (P&amp;L)_Boardapproved'!$A$1:$BX$68,MATCH($A35,'1.4_GUV (P&amp;L)_Boardapproved'!$A:$A,0),MATCH(G$1,'1.4_GUV (P&amp;L)_Boardapproved'!$1:$1,0)),0),"")</f>
        <v>#REF!</v>
      </c>
      <c r="H35" s="22" t="e">
        <f t="array" ref="H35">IF(H$21="Actual", IFERROR(INDEX('1.4_GUV (P&amp;L)_Boardapproved'!$A$1:$BX$68,MATCH($A35,'1.4_GUV (P&amp;L)_Boardapproved'!$A:$A,0),MATCH(H$1,'1.4_GUV (P&amp;L)_Boardapproved'!$1:$1,0)),0),"")</f>
        <v>#REF!</v>
      </c>
      <c r="I35" s="22" t="e">
        <f t="array" ref="I35">IF(I$21="Actual", IFERROR(INDEX('1.4_GUV (P&amp;L)_Boardapproved'!$A$1:$BX$68,MATCH($A35,'1.4_GUV (P&amp;L)_Boardapproved'!$A:$A,0),MATCH(I$1,'1.4_GUV (P&amp;L)_Boardapproved'!$1:$1,0)),0),"")</f>
        <v>#REF!</v>
      </c>
      <c r="J35" s="22" t="e">
        <f t="array" ref="J35">IF(J$21="Actual", IFERROR(INDEX('1.4_GUV (P&amp;L)_Boardapproved'!$A$1:$BX$68,MATCH($A35,'1.4_GUV (P&amp;L)_Boardapproved'!$A:$A,0),MATCH(J$1,'1.4_GUV (P&amp;L)_Boardapproved'!$1:$1,0)),0),"")</f>
        <v>#REF!</v>
      </c>
      <c r="K35" s="22" t="e">
        <f t="array" ref="K35">IF(K$21="Actual", IFERROR(INDEX('1.4_GUV (P&amp;L)_Boardapproved'!$A$1:$BX$68,MATCH($A35,'1.4_GUV (P&amp;L)_Boardapproved'!$A:$A,0),MATCH(K$1,'1.4_GUV (P&amp;L)_Boardapproved'!$1:$1,0)),0),"")</f>
        <v>#REF!</v>
      </c>
      <c r="L35" s="22" t="e">
        <f t="array" ref="L35">IF(L$21="Actual", IFERROR(INDEX('1.4_GUV (P&amp;L)_Boardapproved'!$A$1:$BX$68,MATCH($A35,'1.4_GUV (P&amp;L)_Boardapproved'!$A:$A,0),MATCH(L$1,'1.4_GUV (P&amp;L)_Boardapproved'!$1:$1,0)),0),"")</f>
        <v>#REF!</v>
      </c>
      <c r="M35" s="22" t="e">
        <f t="array" ref="M35">IF(M$21="Actual", IFERROR(INDEX('1.4_GUV (P&amp;L)_Boardapproved'!$A$1:$BX$68,MATCH($A35,'1.4_GUV (P&amp;L)_Boardapproved'!$A:$A,0),MATCH(M$1,'1.4_GUV (P&amp;L)_Boardapproved'!$1:$1,0)),0),"")</f>
        <v>#REF!</v>
      </c>
      <c r="N35" s="22" t="e">
        <f t="array" ref="N35">IF(N$21="Actual", IFERROR(INDEX('1.4_GUV (P&amp;L)_Boardapproved'!$A$1:$BX$68,MATCH($A35,'1.4_GUV (P&amp;L)_Boardapproved'!$A:$A,0),MATCH(N$1,'1.4_GUV (P&amp;L)_Boardapproved'!$1:$1,0)),0),"")</f>
        <v>#REF!</v>
      </c>
      <c r="O35" s="22" t="e">
        <f t="array" ref="O35">IF(O$21="Actual", IFERROR(INDEX('1.4_GUV (P&amp;L)_Boardapproved'!$A$1:$BX$68,MATCH($A35,'1.4_GUV (P&amp;L)_Boardapproved'!$A:$A,0),MATCH(O$1,'1.4_GUV (P&amp;L)_Boardapproved'!$1:$1,0)),0),"")</f>
        <v>#REF!</v>
      </c>
      <c r="P35" s="148" t="e">
        <f t="array" ref="P35">IF(P$21="Actual", IFERROR(INDEX('1.4_GUV (P&amp;L)_Boardapproved'!$A$1:$BX$68,MATCH($A35,'1.4_GUV (P&amp;L)_Boardapproved'!$A:$A,0),MATCH(P$1,'1.4_GUV (P&amp;L)_Boardapproved'!$1:$1,0)),0),"")</f>
        <v>#REF!</v>
      </c>
      <c r="Q35" s="22" t="e">
        <f t="array" ref="Q35">IF(Q$21="Actual", IFERROR(INDEX('1.4_GUV (P&amp;L)_Boardapproved'!$A$1:$BX$68,MATCH($A35,'1.4_GUV (P&amp;L)_Boardapproved'!$A:$A,0),MATCH(Q$1,'1.4_GUV (P&amp;L)_Boardapproved'!$1:$1,0)),0),"")</f>
        <v>#REF!</v>
      </c>
      <c r="R35" s="22" t="e">
        <f t="array" ref="R35">IF(R$21="Actual", IFERROR(INDEX('1.4_GUV (P&amp;L)_Boardapproved'!$A$1:$BX$68,MATCH($A35,'1.4_GUV (P&amp;L)_Boardapproved'!$A:$A,0),MATCH(R$1,'1.4_GUV (P&amp;L)_Boardapproved'!$1:$1,0)),0),"")</f>
        <v>#REF!</v>
      </c>
      <c r="S35" s="22" t="e">
        <f t="array" ref="S35">IF(S$21="Actual", IFERROR(INDEX('1.4_GUV (P&amp;L)_Boardapproved'!$A$1:$BX$68,MATCH($A35,'1.4_GUV (P&amp;L)_Boardapproved'!$A:$A,0),MATCH(S$1,'1.4_GUV (P&amp;L)_Boardapproved'!$1:$1,0)),0),"")</f>
        <v>#REF!</v>
      </c>
      <c r="T35" s="22" t="e">
        <f t="array" ref="T35">IF(T$21="Actual", IFERROR(INDEX('1.4_GUV (P&amp;L)_Boardapproved'!$A$1:$BX$68,MATCH($A35,'1.4_GUV (P&amp;L)_Boardapproved'!$A:$A,0),MATCH(T$1,'1.4_GUV (P&amp;L)_Boardapproved'!$1:$1,0)),0),"")</f>
        <v>#REF!</v>
      </c>
      <c r="U35" s="22" t="e">
        <f t="array" ref="U35">IF(U$21="Actual", IFERROR(INDEX('1.4_GUV (P&amp;L)_Boardapproved'!$A$1:$BX$68,MATCH($A35,'1.4_GUV (P&amp;L)_Boardapproved'!$A:$A,0),MATCH(U$1,'1.4_GUV (P&amp;L)_Boardapproved'!$1:$1,0)),0),"")</f>
        <v>#REF!</v>
      </c>
      <c r="V35" s="22" t="e">
        <f t="array" ref="V35">IF(V$21="Actual", IFERROR(INDEX('1.4_GUV (P&amp;L)_Boardapproved'!$A$1:$BX$68,MATCH($A35,'1.4_GUV (P&amp;L)_Boardapproved'!$A:$A,0),MATCH(V$1,'1.4_GUV (P&amp;L)_Boardapproved'!$1:$1,0)),0),"")</f>
        <v>#REF!</v>
      </c>
      <c r="W35" s="22" t="e">
        <f t="array" ref="W35">IF(W$21="Actual", IFERROR(INDEX('1.4_GUV (P&amp;L)_Boardapproved'!$A$1:$BX$68,MATCH($A35,'1.4_GUV (P&amp;L)_Boardapproved'!$A:$A,0),MATCH(W$1,'1.4_GUV (P&amp;L)_Boardapproved'!$1:$1,0)),0),"")</f>
        <v>#REF!</v>
      </c>
      <c r="X35" s="22" t="e">
        <f t="array" ref="X35">IF(X$21="Actual", IFERROR(INDEX('1.4_GUV (P&amp;L)_Boardapproved'!$A$1:$BX$68,MATCH($A35,'1.4_GUV (P&amp;L)_Boardapproved'!$A:$A,0),MATCH(X$1,'1.4_GUV (P&amp;L)_Boardapproved'!$1:$1,0)),0),"")</f>
        <v>#REF!</v>
      </c>
      <c r="Y35" s="22" t="e">
        <f t="array" ref="Y35">IF(Y$21="Actual", IFERROR(INDEX('1.4_GUV (P&amp;L)_Boardapproved'!$A$1:$BX$68,MATCH($A35,'1.4_GUV (P&amp;L)_Boardapproved'!$A:$A,0),MATCH(Y$1,'1.4_GUV (P&amp;L)_Boardapproved'!$1:$1,0)),0),"")</f>
        <v>#REF!</v>
      </c>
      <c r="Z35" s="22" t="e">
        <f t="array" ref="Z35">IF(Z$21="Actual", IFERROR(INDEX('1.4_GUV (P&amp;L)_Boardapproved'!$A$1:$BX$68,MATCH($A35,'1.4_GUV (P&amp;L)_Boardapproved'!$A:$A,0),MATCH(Z$1,'1.4_GUV (P&amp;L)_Boardapproved'!$1:$1,0)),0),"")</f>
        <v>#REF!</v>
      </c>
      <c r="AA35" s="22" t="e">
        <f t="array" ref="AA35">IF(AA$21="Actual", IFERROR(INDEX('1.4_GUV (P&amp;L)_Boardapproved'!$A$1:$BX$68,MATCH($A35,'1.4_GUV (P&amp;L)_Boardapproved'!$A:$A,0),MATCH(AA$1,'1.4_GUV (P&amp;L)_Boardapproved'!$1:$1,0)),0),"")</f>
        <v>#REF!</v>
      </c>
    </row>
    <row r="36" spans="1:27">
      <c r="A36" s="1" t="s">
        <v>307</v>
      </c>
      <c r="B36" s="108" t="s">
        <v>310</v>
      </c>
      <c r="C36" s="1" t="str">
        <f>B36&amp;" "&amp; VLOOKUP(A36,'1.4_GUV (P&amp;L)_Boardapproved'!A:B,2,FALSE)</f>
        <v>Actual MGT&amp;OPS Headcount (EOP)</v>
      </c>
      <c r="D36" s="21" t="e">
        <f t="array" ref="D36">IF(D$21="Actual", IFERROR(INDEX('1.4_GUV (P&amp;L)_Boardapproved'!$A$1:$BX$68,MATCH($A36,'1.4_GUV (P&amp;L)_Boardapproved'!$A:$A,0),MATCH(D$1,'1.4_GUV (P&amp;L)_Boardapproved'!$1:$1,0)),0),"")</f>
        <v>#REF!</v>
      </c>
      <c r="E36" s="21" t="e">
        <f t="array" ref="E36">IF(E$21="Actual", IFERROR(INDEX('1.4_GUV (P&amp;L)_Boardapproved'!$A$1:$BX$68,MATCH($A36,'1.4_GUV (P&amp;L)_Boardapproved'!$A:$A,0),MATCH(E$1,'1.4_GUV (P&amp;L)_Boardapproved'!$1:$1,0)),0),"")</f>
        <v>#REF!</v>
      </c>
      <c r="F36" s="21" t="e">
        <f t="array" ref="F36">IF(F$21="Actual", IFERROR(INDEX('1.4_GUV (P&amp;L)_Boardapproved'!$A$1:$BX$68,MATCH($A36,'1.4_GUV (P&amp;L)_Boardapproved'!$A:$A,0),MATCH(F$1,'1.4_GUV (P&amp;L)_Boardapproved'!$1:$1,0)),0),"")</f>
        <v>#REF!</v>
      </c>
      <c r="G36" s="21" t="e">
        <f t="array" ref="G36">IF(G$21="Actual", IFERROR(INDEX('1.4_GUV (P&amp;L)_Boardapproved'!$A$1:$BX$68,MATCH($A36,'1.4_GUV (P&amp;L)_Boardapproved'!$A:$A,0),MATCH(G$1,'1.4_GUV (P&amp;L)_Boardapproved'!$1:$1,0)),0),"")</f>
        <v>#REF!</v>
      </c>
      <c r="H36" s="21" t="e">
        <f t="array" ref="H36">IF(H$21="Actual", IFERROR(INDEX('1.4_GUV (P&amp;L)_Boardapproved'!$A$1:$BX$68,MATCH($A36,'1.4_GUV (P&amp;L)_Boardapproved'!$A:$A,0),MATCH(H$1,'1.4_GUV (P&amp;L)_Boardapproved'!$1:$1,0)),0),"")</f>
        <v>#REF!</v>
      </c>
      <c r="I36" s="21" t="e">
        <f t="array" ref="I36">IF(I$21="Actual", IFERROR(INDEX('1.4_GUV (P&amp;L)_Boardapproved'!$A$1:$BX$68,MATCH($A36,'1.4_GUV (P&amp;L)_Boardapproved'!$A:$A,0),MATCH(I$1,'1.4_GUV (P&amp;L)_Boardapproved'!$1:$1,0)),0),"")</f>
        <v>#REF!</v>
      </c>
      <c r="J36" s="21" t="e">
        <f t="array" ref="J36">IF(J$21="Actual", IFERROR(INDEX('1.4_GUV (P&amp;L)_Boardapproved'!$A$1:$BX$68,MATCH($A36,'1.4_GUV (P&amp;L)_Boardapproved'!$A:$A,0),MATCH(J$1,'1.4_GUV (P&amp;L)_Boardapproved'!$1:$1,0)),0),"")</f>
        <v>#REF!</v>
      </c>
      <c r="K36" s="21" t="e">
        <f t="array" ref="K36">IF(K$21="Actual", IFERROR(INDEX('1.4_GUV (P&amp;L)_Boardapproved'!$A$1:$BX$68,MATCH($A36,'1.4_GUV (P&amp;L)_Boardapproved'!$A:$A,0),MATCH(K$1,'1.4_GUV (P&amp;L)_Boardapproved'!$1:$1,0)),0),"")</f>
        <v>#REF!</v>
      </c>
      <c r="L36" s="21" t="e">
        <f t="array" ref="L36">IF(L$21="Actual", IFERROR(INDEX('1.4_GUV (P&amp;L)_Boardapproved'!$A$1:$BX$68,MATCH($A36,'1.4_GUV (P&amp;L)_Boardapproved'!$A:$A,0),MATCH(L$1,'1.4_GUV (P&amp;L)_Boardapproved'!$1:$1,0)),0),"")</f>
        <v>#REF!</v>
      </c>
      <c r="M36" s="21" t="e">
        <f t="array" ref="M36">IF(M$21="Actual", IFERROR(INDEX('1.4_GUV (P&amp;L)_Boardapproved'!$A$1:$BX$68,MATCH($A36,'1.4_GUV (P&amp;L)_Boardapproved'!$A:$A,0),MATCH(M$1,'1.4_GUV (P&amp;L)_Boardapproved'!$1:$1,0)),0),"")</f>
        <v>#REF!</v>
      </c>
      <c r="N36" s="21" t="e">
        <f t="array" ref="N36">IF(N$21="Actual", IFERROR(INDEX('1.4_GUV (P&amp;L)_Boardapproved'!$A$1:$BX$68,MATCH($A36,'1.4_GUV (P&amp;L)_Boardapproved'!$A:$A,0),MATCH(N$1,'1.4_GUV (P&amp;L)_Boardapproved'!$1:$1,0)),0),"")</f>
        <v>#REF!</v>
      </c>
      <c r="O36" s="21" t="e">
        <f t="array" ref="O36">IF(O$21="Actual", IFERROR(INDEX('1.4_GUV (P&amp;L)_Boardapproved'!$A$1:$BX$68,MATCH($A36,'1.4_GUV (P&amp;L)_Boardapproved'!$A:$A,0),MATCH(O$1,'1.4_GUV (P&amp;L)_Boardapproved'!$1:$1,0)),0),"")</f>
        <v>#REF!</v>
      </c>
      <c r="P36" s="147" t="e">
        <f t="array" ref="P36">IF(P$21="Actual", IFERROR(INDEX('1.4_GUV (P&amp;L)_Boardapproved'!$A$1:$BX$68,MATCH($A36,'1.4_GUV (P&amp;L)_Boardapproved'!$A:$A,0),MATCH(P$1,'1.4_GUV (P&amp;L)_Boardapproved'!$1:$1,0)),0),"")</f>
        <v>#REF!</v>
      </c>
      <c r="Q36" s="21" t="e">
        <f t="array" ref="Q36">IF(Q$21="Actual", IFERROR(INDEX('1.4_GUV (P&amp;L)_Boardapproved'!$A$1:$BX$68,MATCH($A36,'1.4_GUV (P&amp;L)_Boardapproved'!$A:$A,0),MATCH(Q$1,'1.4_GUV (P&amp;L)_Boardapproved'!$1:$1,0)),0),"")</f>
        <v>#REF!</v>
      </c>
      <c r="R36" s="21" t="e">
        <f t="array" ref="R36">IF(R$21="Actual", IFERROR(INDEX('1.4_GUV (P&amp;L)_Boardapproved'!$A$1:$BX$68,MATCH($A36,'1.4_GUV (P&amp;L)_Boardapproved'!$A:$A,0),MATCH(R$1,'1.4_GUV (P&amp;L)_Boardapproved'!$1:$1,0)),0),"")</f>
        <v>#REF!</v>
      </c>
      <c r="S36" s="21" t="e">
        <f t="array" ref="S36">IF(S$21="Actual", IFERROR(INDEX('1.4_GUV (P&amp;L)_Boardapproved'!$A$1:$BX$68,MATCH($A36,'1.4_GUV (P&amp;L)_Boardapproved'!$A:$A,0),MATCH(S$1,'1.4_GUV (P&amp;L)_Boardapproved'!$1:$1,0)),0),"")</f>
        <v>#REF!</v>
      </c>
      <c r="T36" s="21" t="e">
        <f t="array" ref="T36">IF(T$21="Actual", IFERROR(INDEX('1.4_GUV (P&amp;L)_Boardapproved'!$A$1:$BX$68,MATCH($A36,'1.4_GUV (P&amp;L)_Boardapproved'!$A:$A,0),MATCH(T$1,'1.4_GUV (P&amp;L)_Boardapproved'!$1:$1,0)),0),"")</f>
        <v>#REF!</v>
      </c>
      <c r="U36" s="21" t="e">
        <f t="array" ref="U36">IF(U$21="Actual", IFERROR(INDEX('1.4_GUV (P&amp;L)_Boardapproved'!$A$1:$BX$68,MATCH($A36,'1.4_GUV (P&amp;L)_Boardapproved'!$A:$A,0),MATCH(U$1,'1.4_GUV (P&amp;L)_Boardapproved'!$1:$1,0)),0),"")</f>
        <v>#REF!</v>
      </c>
      <c r="V36" s="21" t="e">
        <f t="array" ref="V36">IF(V$21="Actual", IFERROR(INDEX('1.4_GUV (P&amp;L)_Boardapproved'!$A$1:$BX$68,MATCH($A36,'1.4_GUV (P&amp;L)_Boardapproved'!$A:$A,0),MATCH(V$1,'1.4_GUV (P&amp;L)_Boardapproved'!$1:$1,0)),0),"")</f>
        <v>#REF!</v>
      </c>
      <c r="W36" s="21" t="e">
        <f t="array" ref="W36">IF(W$21="Actual", IFERROR(INDEX('1.4_GUV (P&amp;L)_Boardapproved'!$A$1:$BX$68,MATCH($A36,'1.4_GUV (P&amp;L)_Boardapproved'!$A:$A,0),MATCH(W$1,'1.4_GUV (P&amp;L)_Boardapproved'!$1:$1,0)),0),"")</f>
        <v>#REF!</v>
      </c>
      <c r="X36" s="21" t="e">
        <f t="array" ref="X36">IF(X$21="Actual", IFERROR(INDEX('1.4_GUV (P&amp;L)_Boardapproved'!$A$1:$BX$68,MATCH($A36,'1.4_GUV (P&amp;L)_Boardapproved'!$A:$A,0),MATCH(X$1,'1.4_GUV (P&amp;L)_Boardapproved'!$1:$1,0)),0),"")</f>
        <v>#REF!</v>
      </c>
      <c r="Y36" s="21" t="e">
        <f t="array" ref="Y36">IF(Y$21="Actual", IFERROR(INDEX('1.4_GUV (P&amp;L)_Boardapproved'!$A$1:$BX$68,MATCH($A36,'1.4_GUV (P&amp;L)_Boardapproved'!$A:$A,0),MATCH(Y$1,'1.4_GUV (P&amp;L)_Boardapproved'!$1:$1,0)),0),"")</f>
        <v>#REF!</v>
      </c>
      <c r="Z36" s="21" t="e">
        <f t="array" ref="Z36">IF(Z$21="Actual", IFERROR(INDEX('1.4_GUV (P&amp;L)_Boardapproved'!$A$1:$BX$68,MATCH($A36,'1.4_GUV (P&amp;L)_Boardapproved'!$A:$A,0),MATCH(Z$1,'1.4_GUV (P&amp;L)_Boardapproved'!$1:$1,0)),0),"")</f>
        <v>#REF!</v>
      </c>
      <c r="AA36" s="21" t="e">
        <f t="array" ref="AA36">IF(AA$21="Actual", IFERROR(INDEX('1.4_GUV (P&amp;L)_Boardapproved'!$A$1:$BX$68,MATCH($A36,'1.4_GUV (P&amp;L)_Boardapproved'!$A:$A,0),MATCH(AA$1,'1.4_GUV (P&amp;L)_Boardapproved'!$1:$1,0)),0),"")</f>
        <v>#REF!</v>
      </c>
    </row>
    <row r="37" spans="1:27">
      <c r="A37" s="1" t="s">
        <v>308</v>
      </c>
      <c r="B37" s="108" t="s">
        <v>310</v>
      </c>
      <c r="C37" s="1" t="str">
        <f>B37&amp;" "&amp; VLOOKUP(A37,'1.4_GUV (P&amp;L)_Boardapproved'!A:B,2,FALSE)</f>
        <v>Actual Sales&amp;Mktg. Headcount (EOP)</v>
      </c>
      <c r="D37" s="21" t="e">
        <f t="array" ref="D37">IF(D$21="Actual", IFERROR(INDEX('1.4_GUV (P&amp;L)_Boardapproved'!$A$1:$BX$68,MATCH($A37,'1.4_GUV (P&amp;L)_Boardapproved'!$A:$A,0),MATCH(D$1,'1.4_GUV (P&amp;L)_Boardapproved'!$1:$1,0)),0),"")</f>
        <v>#REF!</v>
      </c>
      <c r="E37" s="21" t="e">
        <f t="array" ref="E37">IF(E$21="Actual", IFERROR(INDEX('1.4_GUV (P&amp;L)_Boardapproved'!$A$1:$BX$68,MATCH($A37,'1.4_GUV (P&amp;L)_Boardapproved'!$A:$A,0),MATCH(E$1,'1.4_GUV (P&amp;L)_Boardapproved'!$1:$1,0)),0),"")</f>
        <v>#REF!</v>
      </c>
      <c r="F37" s="21" t="e">
        <f t="array" ref="F37">IF(F$21="Actual", IFERROR(INDEX('1.4_GUV (P&amp;L)_Boardapproved'!$A$1:$BX$68,MATCH($A37,'1.4_GUV (P&amp;L)_Boardapproved'!$A:$A,0),MATCH(F$1,'1.4_GUV (P&amp;L)_Boardapproved'!$1:$1,0)),0),"")</f>
        <v>#REF!</v>
      </c>
      <c r="G37" s="21" t="e">
        <f t="array" ref="G37">IF(G$21="Actual", IFERROR(INDEX('1.4_GUV (P&amp;L)_Boardapproved'!$A$1:$BX$68,MATCH($A37,'1.4_GUV (P&amp;L)_Boardapproved'!$A:$A,0),MATCH(G$1,'1.4_GUV (P&amp;L)_Boardapproved'!$1:$1,0)),0),"")</f>
        <v>#REF!</v>
      </c>
      <c r="H37" s="21" t="e">
        <f t="array" ref="H37">IF(H$21="Actual", IFERROR(INDEX('1.4_GUV (P&amp;L)_Boardapproved'!$A$1:$BX$68,MATCH($A37,'1.4_GUV (P&amp;L)_Boardapproved'!$A:$A,0),MATCH(H$1,'1.4_GUV (P&amp;L)_Boardapproved'!$1:$1,0)),0),"")</f>
        <v>#REF!</v>
      </c>
      <c r="I37" s="21" t="e">
        <f t="array" ref="I37">IF(I$21="Actual", IFERROR(INDEX('1.4_GUV (P&amp;L)_Boardapproved'!$A$1:$BX$68,MATCH($A37,'1.4_GUV (P&amp;L)_Boardapproved'!$A:$A,0),MATCH(I$1,'1.4_GUV (P&amp;L)_Boardapproved'!$1:$1,0)),0),"")</f>
        <v>#REF!</v>
      </c>
      <c r="J37" s="21" t="e">
        <f t="array" ref="J37">IF(J$21="Actual", IFERROR(INDEX('1.4_GUV (P&amp;L)_Boardapproved'!$A$1:$BX$68,MATCH($A37,'1.4_GUV (P&amp;L)_Boardapproved'!$A:$A,0),MATCH(J$1,'1.4_GUV (P&amp;L)_Boardapproved'!$1:$1,0)),0),"")</f>
        <v>#REF!</v>
      </c>
      <c r="K37" s="21" t="e">
        <f t="array" ref="K37">IF(K$21="Actual", IFERROR(INDEX('1.4_GUV (P&amp;L)_Boardapproved'!$A$1:$BX$68,MATCH($A37,'1.4_GUV (P&amp;L)_Boardapproved'!$A:$A,0),MATCH(K$1,'1.4_GUV (P&amp;L)_Boardapproved'!$1:$1,0)),0),"")</f>
        <v>#REF!</v>
      </c>
      <c r="L37" s="21" t="e">
        <f t="array" ref="L37">IF(L$21="Actual", IFERROR(INDEX('1.4_GUV (P&amp;L)_Boardapproved'!$A$1:$BX$68,MATCH($A37,'1.4_GUV (P&amp;L)_Boardapproved'!$A:$A,0),MATCH(L$1,'1.4_GUV (P&amp;L)_Boardapproved'!$1:$1,0)),0),"")</f>
        <v>#REF!</v>
      </c>
      <c r="M37" s="21" t="e">
        <f t="array" ref="M37">IF(M$21="Actual", IFERROR(INDEX('1.4_GUV (P&amp;L)_Boardapproved'!$A$1:$BX$68,MATCH($A37,'1.4_GUV (P&amp;L)_Boardapproved'!$A:$A,0),MATCH(M$1,'1.4_GUV (P&amp;L)_Boardapproved'!$1:$1,0)),0),"")</f>
        <v>#REF!</v>
      </c>
      <c r="N37" s="21" t="e">
        <f t="array" ref="N37">IF(N$21="Actual", IFERROR(INDEX('1.4_GUV (P&amp;L)_Boardapproved'!$A$1:$BX$68,MATCH($A37,'1.4_GUV (P&amp;L)_Boardapproved'!$A:$A,0),MATCH(N$1,'1.4_GUV (P&amp;L)_Boardapproved'!$1:$1,0)),0),"")</f>
        <v>#REF!</v>
      </c>
      <c r="O37" s="21" t="e">
        <f t="array" ref="O37">IF(O$21="Actual", IFERROR(INDEX('1.4_GUV (P&amp;L)_Boardapproved'!$A$1:$BX$68,MATCH($A37,'1.4_GUV (P&amp;L)_Boardapproved'!$A:$A,0),MATCH(O$1,'1.4_GUV (P&amp;L)_Boardapproved'!$1:$1,0)),0),"")</f>
        <v>#REF!</v>
      </c>
      <c r="P37" s="147" t="e">
        <f t="array" ref="P37">IF(P$21="Actual", IFERROR(INDEX('1.4_GUV (P&amp;L)_Boardapproved'!$A$1:$BX$68,MATCH($A37,'1.4_GUV (P&amp;L)_Boardapproved'!$A:$A,0),MATCH(P$1,'1.4_GUV (P&amp;L)_Boardapproved'!$1:$1,0)),0),"")</f>
        <v>#REF!</v>
      </c>
      <c r="Q37" s="21" t="e">
        <f t="array" ref="Q37">IF(Q$21="Actual", IFERROR(INDEX('1.4_GUV (P&amp;L)_Boardapproved'!$A$1:$BX$68,MATCH($A37,'1.4_GUV (P&amp;L)_Boardapproved'!$A:$A,0),MATCH(Q$1,'1.4_GUV (P&amp;L)_Boardapproved'!$1:$1,0)),0),"")</f>
        <v>#REF!</v>
      </c>
      <c r="R37" s="21" t="e">
        <f t="array" ref="R37">IF(R$21="Actual", IFERROR(INDEX('1.4_GUV (P&amp;L)_Boardapproved'!$A$1:$BX$68,MATCH($A37,'1.4_GUV (P&amp;L)_Boardapproved'!$A:$A,0),MATCH(R$1,'1.4_GUV (P&amp;L)_Boardapproved'!$1:$1,0)),0),"")</f>
        <v>#REF!</v>
      </c>
      <c r="S37" s="21" t="e">
        <f t="array" ref="S37">IF(S$21="Actual", IFERROR(INDEX('1.4_GUV (P&amp;L)_Boardapproved'!$A$1:$BX$68,MATCH($A37,'1.4_GUV (P&amp;L)_Boardapproved'!$A:$A,0),MATCH(S$1,'1.4_GUV (P&amp;L)_Boardapproved'!$1:$1,0)),0),"")</f>
        <v>#REF!</v>
      </c>
      <c r="T37" s="21" t="e">
        <f t="array" ref="T37">IF(T$21="Actual", IFERROR(INDEX('1.4_GUV (P&amp;L)_Boardapproved'!$A$1:$BX$68,MATCH($A37,'1.4_GUV (P&amp;L)_Boardapproved'!$A:$A,0),MATCH(T$1,'1.4_GUV (P&amp;L)_Boardapproved'!$1:$1,0)),0),"")</f>
        <v>#REF!</v>
      </c>
      <c r="U37" s="21" t="e">
        <f t="array" ref="U37">IF(U$21="Actual", IFERROR(INDEX('1.4_GUV (P&amp;L)_Boardapproved'!$A$1:$BX$68,MATCH($A37,'1.4_GUV (P&amp;L)_Boardapproved'!$A:$A,0),MATCH(U$1,'1.4_GUV (P&amp;L)_Boardapproved'!$1:$1,0)),0),"")</f>
        <v>#REF!</v>
      </c>
      <c r="V37" s="21" t="e">
        <f t="array" ref="V37">IF(V$21="Actual", IFERROR(INDEX('1.4_GUV (P&amp;L)_Boardapproved'!$A$1:$BX$68,MATCH($A37,'1.4_GUV (P&amp;L)_Boardapproved'!$A:$A,0),MATCH(V$1,'1.4_GUV (P&amp;L)_Boardapproved'!$1:$1,0)),0),"")</f>
        <v>#REF!</v>
      </c>
      <c r="W37" s="21" t="e">
        <f t="array" ref="W37">IF(W$21="Actual", IFERROR(INDEX('1.4_GUV (P&amp;L)_Boardapproved'!$A$1:$BX$68,MATCH($A37,'1.4_GUV (P&amp;L)_Boardapproved'!$A:$A,0),MATCH(W$1,'1.4_GUV (P&amp;L)_Boardapproved'!$1:$1,0)),0),"")</f>
        <v>#REF!</v>
      </c>
      <c r="X37" s="21" t="e">
        <f t="array" ref="X37">IF(X$21="Actual", IFERROR(INDEX('1.4_GUV (P&amp;L)_Boardapproved'!$A$1:$BX$68,MATCH($A37,'1.4_GUV (P&amp;L)_Boardapproved'!$A:$A,0),MATCH(X$1,'1.4_GUV (P&amp;L)_Boardapproved'!$1:$1,0)),0),"")</f>
        <v>#REF!</v>
      </c>
      <c r="Y37" s="21" t="e">
        <f t="array" ref="Y37">IF(Y$21="Actual", IFERROR(INDEX('1.4_GUV (P&amp;L)_Boardapproved'!$A$1:$BX$68,MATCH($A37,'1.4_GUV (P&amp;L)_Boardapproved'!$A:$A,0),MATCH(Y$1,'1.4_GUV (P&amp;L)_Boardapproved'!$1:$1,0)),0),"")</f>
        <v>#REF!</v>
      </c>
      <c r="Z37" s="21" t="e">
        <f t="array" ref="Z37">IF(Z$21="Actual", IFERROR(INDEX('1.4_GUV (P&amp;L)_Boardapproved'!$A$1:$BX$68,MATCH($A37,'1.4_GUV (P&amp;L)_Boardapproved'!$A:$A,0),MATCH(Z$1,'1.4_GUV (P&amp;L)_Boardapproved'!$1:$1,0)),0),"")</f>
        <v>#REF!</v>
      </c>
      <c r="AA37" s="21" t="e">
        <f t="array" ref="AA37">IF(AA$21="Actual", IFERROR(INDEX('1.4_GUV (P&amp;L)_Boardapproved'!$A$1:$BX$68,MATCH($A37,'1.4_GUV (P&amp;L)_Boardapproved'!$A:$A,0),MATCH(AA$1,'1.4_GUV (P&amp;L)_Boardapproved'!$1:$1,0)),0),"")</f>
        <v>#REF!</v>
      </c>
    </row>
    <row r="38" spans="1:27">
      <c r="A38" s="1" t="s">
        <v>309</v>
      </c>
      <c r="B38" s="108" t="s">
        <v>310</v>
      </c>
      <c r="C38" s="11" t="str">
        <f>B38&amp;" "&amp; VLOOKUP(A38,'1.4_GUV (P&amp;L)_Boardapproved'!A:B,2,FALSE)</f>
        <v>Actual Product Headcount (EOP)</v>
      </c>
      <c r="D38" s="23" t="e">
        <f t="array" ref="D38">IF(D$21="Actual", IFERROR(INDEX('1.4_GUV (P&amp;L)_Boardapproved'!$A$1:$BX$68,MATCH($A38,'1.4_GUV (P&amp;L)_Boardapproved'!$A:$A,0),MATCH(D$1,'1.4_GUV (P&amp;L)_Boardapproved'!$1:$1,0)),0),"")</f>
        <v>#REF!</v>
      </c>
      <c r="E38" s="23" t="e">
        <f t="array" ref="E38">IF(E$21="Actual", IFERROR(INDEX('1.4_GUV (P&amp;L)_Boardapproved'!$A$1:$BX$68,MATCH($A38,'1.4_GUV (P&amp;L)_Boardapproved'!$A:$A,0),MATCH(E$1,'1.4_GUV (P&amp;L)_Boardapproved'!$1:$1,0)),0),"")</f>
        <v>#REF!</v>
      </c>
      <c r="F38" s="23" t="e">
        <f t="array" ref="F38">IF(F$21="Actual", IFERROR(INDEX('1.4_GUV (P&amp;L)_Boardapproved'!$A$1:$BX$68,MATCH($A38,'1.4_GUV (P&amp;L)_Boardapproved'!$A:$A,0),MATCH(F$1,'1.4_GUV (P&amp;L)_Boardapproved'!$1:$1,0)),0),"")</f>
        <v>#REF!</v>
      </c>
      <c r="G38" s="23" t="e">
        <f t="array" ref="G38">IF(G$21="Actual", IFERROR(INDEX('1.4_GUV (P&amp;L)_Boardapproved'!$A$1:$BX$68,MATCH($A38,'1.4_GUV (P&amp;L)_Boardapproved'!$A:$A,0),MATCH(G$1,'1.4_GUV (P&amp;L)_Boardapproved'!$1:$1,0)),0),"")</f>
        <v>#REF!</v>
      </c>
      <c r="H38" s="23" t="e">
        <f t="array" ref="H38">IF(H$21="Actual", IFERROR(INDEX('1.4_GUV (P&amp;L)_Boardapproved'!$A$1:$BX$68,MATCH($A38,'1.4_GUV (P&amp;L)_Boardapproved'!$A:$A,0),MATCH(H$1,'1.4_GUV (P&amp;L)_Boardapproved'!$1:$1,0)),0),"")</f>
        <v>#REF!</v>
      </c>
      <c r="I38" s="23" t="e">
        <f t="array" ref="I38">IF(I$21="Actual", IFERROR(INDEX('1.4_GUV (P&amp;L)_Boardapproved'!$A$1:$BX$68,MATCH($A38,'1.4_GUV (P&amp;L)_Boardapproved'!$A:$A,0),MATCH(I$1,'1.4_GUV (P&amp;L)_Boardapproved'!$1:$1,0)),0),"")</f>
        <v>#REF!</v>
      </c>
      <c r="J38" s="23" t="e">
        <f t="array" ref="J38">IF(J$21="Actual", IFERROR(INDEX('1.4_GUV (P&amp;L)_Boardapproved'!$A$1:$BX$68,MATCH($A38,'1.4_GUV (P&amp;L)_Boardapproved'!$A:$A,0),MATCH(J$1,'1.4_GUV (P&amp;L)_Boardapproved'!$1:$1,0)),0),"")</f>
        <v>#REF!</v>
      </c>
      <c r="K38" s="23" t="e">
        <f t="array" ref="K38">IF(K$21="Actual", IFERROR(INDEX('1.4_GUV (P&amp;L)_Boardapproved'!$A$1:$BX$68,MATCH($A38,'1.4_GUV (P&amp;L)_Boardapproved'!$A:$A,0),MATCH(K$1,'1.4_GUV (P&amp;L)_Boardapproved'!$1:$1,0)),0),"")</f>
        <v>#REF!</v>
      </c>
      <c r="L38" s="23" t="e">
        <f t="array" ref="L38">IF(L$21="Actual", IFERROR(INDEX('1.4_GUV (P&amp;L)_Boardapproved'!$A$1:$BX$68,MATCH($A38,'1.4_GUV (P&amp;L)_Boardapproved'!$A:$A,0),MATCH(L$1,'1.4_GUV (P&amp;L)_Boardapproved'!$1:$1,0)),0),"")</f>
        <v>#REF!</v>
      </c>
      <c r="M38" s="23" t="e">
        <f t="array" ref="M38">IF(M$21="Actual", IFERROR(INDEX('1.4_GUV (P&amp;L)_Boardapproved'!$A$1:$BX$68,MATCH($A38,'1.4_GUV (P&amp;L)_Boardapproved'!$A:$A,0),MATCH(M$1,'1.4_GUV (P&amp;L)_Boardapproved'!$1:$1,0)),0),"")</f>
        <v>#REF!</v>
      </c>
      <c r="N38" s="23" t="e">
        <f t="array" ref="N38">IF(N$21="Actual", IFERROR(INDEX('1.4_GUV (P&amp;L)_Boardapproved'!$A$1:$BX$68,MATCH($A38,'1.4_GUV (P&amp;L)_Boardapproved'!$A:$A,0),MATCH(N$1,'1.4_GUV (P&amp;L)_Boardapproved'!$1:$1,0)),0),"")</f>
        <v>#REF!</v>
      </c>
      <c r="O38" s="23" t="e">
        <f t="array" ref="O38">IF(O$21="Actual", IFERROR(INDEX('1.4_GUV (P&amp;L)_Boardapproved'!$A$1:$BX$68,MATCH($A38,'1.4_GUV (P&amp;L)_Boardapproved'!$A:$A,0),MATCH(O$1,'1.4_GUV (P&amp;L)_Boardapproved'!$1:$1,0)),0),"")</f>
        <v>#REF!</v>
      </c>
      <c r="P38" s="149" t="e">
        <f t="array" ref="P38">IF(P$21="Actual", IFERROR(INDEX('1.4_GUV (P&amp;L)_Boardapproved'!$A$1:$BX$68,MATCH($A38,'1.4_GUV (P&amp;L)_Boardapproved'!$A:$A,0),MATCH(P$1,'1.4_GUV (P&amp;L)_Boardapproved'!$1:$1,0)),0),"")</f>
        <v>#REF!</v>
      </c>
      <c r="Q38" s="23" t="e">
        <f t="array" ref="Q38">IF(Q$21="Actual", IFERROR(INDEX('1.4_GUV (P&amp;L)_Boardapproved'!$A$1:$BX$68,MATCH($A38,'1.4_GUV (P&amp;L)_Boardapproved'!$A:$A,0),MATCH(Q$1,'1.4_GUV (P&amp;L)_Boardapproved'!$1:$1,0)),0),"")</f>
        <v>#REF!</v>
      </c>
      <c r="R38" s="23" t="e">
        <f t="array" ref="R38">IF(R$21="Actual", IFERROR(INDEX('1.4_GUV (P&amp;L)_Boardapproved'!$A$1:$BX$68,MATCH($A38,'1.4_GUV (P&amp;L)_Boardapproved'!$A:$A,0),MATCH(R$1,'1.4_GUV (P&amp;L)_Boardapproved'!$1:$1,0)),0),"")</f>
        <v>#REF!</v>
      </c>
      <c r="S38" s="23" t="e">
        <f t="array" ref="S38">IF(S$21="Actual", IFERROR(INDEX('1.4_GUV (P&amp;L)_Boardapproved'!$A$1:$BX$68,MATCH($A38,'1.4_GUV (P&amp;L)_Boardapproved'!$A:$A,0),MATCH(S$1,'1.4_GUV (P&amp;L)_Boardapproved'!$1:$1,0)),0),"")</f>
        <v>#REF!</v>
      </c>
      <c r="T38" s="23" t="e">
        <f t="array" ref="T38">IF(T$21="Actual", IFERROR(INDEX('1.4_GUV (P&amp;L)_Boardapproved'!$A$1:$BX$68,MATCH($A38,'1.4_GUV (P&amp;L)_Boardapproved'!$A:$A,0),MATCH(T$1,'1.4_GUV (P&amp;L)_Boardapproved'!$1:$1,0)),0),"")</f>
        <v>#REF!</v>
      </c>
      <c r="U38" s="23" t="e">
        <f t="array" ref="U38">IF(U$21="Actual", IFERROR(INDEX('1.4_GUV (P&amp;L)_Boardapproved'!$A$1:$BX$68,MATCH($A38,'1.4_GUV (P&amp;L)_Boardapproved'!$A:$A,0),MATCH(U$1,'1.4_GUV (P&amp;L)_Boardapproved'!$1:$1,0)),0),"")</f>
        <v>#REF!</v>
      </c>
      <c r="V38" s="23" t="e">
        <f t="array" ref="V38">IF(V$21="Actual", IFERROR(INDEX('1.4_GUV (P&amp;L)_Boardapproved'!$A$1:$BX$68,MATCH($A38,'1.4_GUV (P&amp;L)_Boardapproved'!$A:$A,0),MATCH(V$1,'1.4_GUV (P&amp;L)_Boardapproved'!$1:$1,0)),0),"")</f>
        <v>#REF!</v>
      </c>
      <c r="W38" s="23" t="e">
        <f t="array" ref="W38">IF(W$21="Actual", IFERROR(INDEX('1.4_GUV (P&amp;L)_Boardapproved'!$A$1:$BX$68,MATCH($A38,'1.4_GUV (P&amp;L)_Boardapproved'!$A:$A,0),MATCH(W$1,'1.4_GUV (P&amp;L)_Boardapproved'!$1:$1,0)),0),"")</f>
        <v>#REF!</v>
      </c>
      <c r="X38" s="23" t="e">
        <f t="array" ref="X38">IF(X$21="Actual", IFERROR(INDEX('1.4_GUV (P&amp;L)_Boardapproved'!$A$1:$BX$68,MATCH($A38,'1.4_GUV (P&amp;L)_Boardapproved'!$A:$A,0),MATCH(X$1,'1.4_GUV (P&amp;L)_Boardapproved'!$1:$1,0)),0),"")</f>
        <v>#REF!</v>
      </c>
      <c r="Y38" s="23" t="e">
        <f t="array" ref="Y38">IF(Y$21="Actual", IFERROR(INDEX('1.4_GUV (P&amp;L)_Boardapproved'!$A$1:$BX$68,MATCH($A38,'1.4_GUV (P&amp;L)_Boardapproved'!$A:$A,0),MATCH(Y$1,'1.4_GUV (P&amp;L)_Boardapproved'!$1:$1,0)),0),"")</f>
        <v>#REF!</v>
      </c>
      <c r="Z38" s="23" t="e">
        <f t="array" ref="Z38">IF(Z$21="Actual", IFERROR(INDEX('1.4_GUV (P&amp;L)_Boardapproved'!$A$1:$BX$68,MATCH($A38,'1.4_GUV (P&amp;L)_Boardapproved'!$A:$A,0),MATCH(Z$1,'1.4_GUV (P&amp;L)_Boardapproved'!$1:$1,0)),0),"")</f>
        <v>#REF!</v>
      </c>
      <c r="AA38" s="23" t="e">
        <f t="array" ref="AA38">IF(AA$21="Actual", IFERROR(INDEX('1.4_GUV (P&amp;L)_Boardapproved'!$A$1:$BX$68,MATCH($A38,'1.4_GUV (P&amp;L)_Boardapproved'!$A:$A,0),MATCH(AA$1,'1.4_GUV (P&amp;L)_Boardapproved'!$1:$1,0)),0),"")</f>
        <v>#REF!</v>
      </c>
    </row>
    <row r="39" spans="1:27">
      <c r="P39" s="122"/>
    </row>
    <row r="40" spans="1:27">
      <c r="P40" s="122"/>
    </row>
    <row r="41" spans="1:27">
      <c r="P41" s="122"/>
    </row>
    <row r="42" spans="1:27">
      <c r="P42" s="122"/>
    </row>
    <row r="43" spans="1:27">
      <c r="P43" s="122"/>
    </row>
    <row r="44" spans="1:27">
      <c r="P44" s="122"/>
    </row>
    <row r="45" spans="1:27">
      <c r="P45" s="122"/>
    </row>
    <row r="46" spans="1:27">
      <c r="P46" s="122"/>
    </row>
    <row r="47" spans="1:27">
      <c r="P47" s="122"/>
    </row>
    <row r="48" spans="1:27">
      <c r="P48" s="122"/>
    </row>
    <row r="49" spans="16:16">
      <c r="P49" s="122"/>
    </row>
    <row r="50" spans="16:16">
      <c r="P50" s="122"/>
    </row>
    <row r="51" spans="16:16">
      <c r="P51" s="122"/>
    </row>
    <row r="52" spans="16:16">
      <c r="P52" s="122"/>
    </row>
    <row r="53" spans="16:16">
      <c r="P53" s="122"/>
    </row>
    <row r="54" spans="16:16">
      <c r="P54" s="122"/>
    </row>
    <row r="55" spans="16:16">
      <c r="P55" s="122"/>
    </row>
    <row r="56" spans="16:16">
      <c r="P56" s="122"/>
    </row>
    <row r="57" spans="16:16">
      <c r="P57" s="122"/>
    </row>
    <row r="58" spans="16:16">
      <c r="P58" s="122"/>
    </row>
    <row r="59" spans="16:16">
      <c r="P59" s="122"/>
    </row>
    <row r="60" spans="16:16">
      <c r="P60" s="122"/>
    </row>
    <row r="61" spans="16:16">
      <c r="P61" s="122"/>
    </row>
    <row r="62" spans="16:16">
      <c r="P62" s="122"/>
    </row>
    <row r="63" spans="16:16">
      <c r="P63" s="122"/>
    </row>
    <row r="64" spans="16:16">
      <c r="P64" s="122"/>
    </row>
    <row r="65" spans="16:16">
      <c r="P65" s="122"/>
    </row>
    <row r="66" spans="16:16">
      <c r="P66" s="122"/>
    </row>
    <row r="67" spans="16:16">
      <c r="P67" s="122"/>
    </row>
    <row r="68" spans="16:16">
      <c r="P68" s="122"/>
    </row>
    <row r="69" spans="16:16">
      <c r="P69" s="122"/>
    </row>
    <row r="70" spans="16:16">
      <c r="P70" s="122"/>
    </row>
    <row r="71" spans="16:16">
      <c r="P71" s="122"/>
    </row>
    <row r="72" spans="16:16">
      <c r="P72" s="122"/>
    </row>
    <row r="73" spans="16:16">
      <c r="P73" s="122"/>
    </row>
    <row r="74" spans="16:16">
      <c r="P74" s="122"/>
    </row>
    <row r="75" spans="16:16">
      <c r="P75" s="122"/>
    </row>
    <row r="76" spans="16:16">
      <c r="P76" s="122"/>
    </row>
    <row r="77" spans="16:16">
      <c r="P77" s="122"/>
    </row>
    <row r="78" spans="16:16">
      <c r="P78" s="122"/>
    </row>
    <row r="79" spans="16:16">
      <c r="P79" s="122"/>
    </row>
    <row r="80" spans="16:16">
      <c r="P80" s="122"/>
    </row>
    <row r="81" spans="16:16">
      <c r="P81" s="122"/>
    </row>
    <row r="82" spans="16:16">
      <c r="P82" s="122"/>
    </row>
    <row r="83" spans="16:16">
      <c r="P83" s="122"/>
    </row>
    <row r="84" spans="16:16">
      <c r="P84" s="122"/>
    </row>
    <row r="85" spans="16:16">
      <c r="P85" s="122"/>
    </row>
    <row r="86" spans="16:16">
      <c r="P86" s="122"/>
    </row>
    <row r="87" spans="16:16">
      <c r="P87" s="122"/>
    </row>
    <row r="88" spans="16:16">
      <c r="P88" s="122"/>
    </row>
    <row r="89" spans="16:16">
      <c r="P89" s="122"/>
    </row>
    <row r="90" spans="16:16">
      <c r="P90" s="122"/>
    </row>
    <row r="91" spans="16:16">
      <c r="P91" s="122"/>
    </row>
    <row r="92" spans="16:16">
      <c r="P92" s="122"/>
    </row>
    <row r="93" spans="16:16">
      <c r="P93" s="122"/>
    </row>
    <row r="94" spans="16:16">
      <c r="P94" s="122"/>
    </row>
    <row r="95" spans="16:16">
      <c r="P95" s="122"/>
    </row>
    <row r="96" spans="16:16">
      <c r="P96" s="122"/>
    </row>
    <row r="97" spans="16:16">
      <c r="P97" s="122"/>
    </row>
    <row r="98" spans="16:16">
      <c r="P98" s="122"/>
    </row>
    <row r="99" spans="16:16">
      <c r="P99" s="122"/>
    </row>
    <row r="100" spans="16:16">
      <c r="P100" s="122"/>
    </row>
    <row r="101" spans="16:16">
      <c r="P101" s="122"/>
    </row>
    <row r="102" spans="16:16">
      <c r="P102" s="122"/>
    </row>
    <row r="103" spans="16:16">
      <c r="P103" s="122"/>
    </row>
    <row r="104" spans="16:16">
      <c r="P104" s="122"/>
    </row>
    <row r="105" spans="16:16">
      <c r="P105" s="122"/>
    </row>
    <row r="106" spans="16:16">
      <c r="P106" s="122"/>
    </row>
    <row r="107" spans="16:16">
      <c r="P107" s="122"/>
    </row>
    <row r="108" spans="16:16">
      <c r="P108" s="122"/>
    </row>
    <row r="109" spans="16:16">
      <c r="P109" s="122"/>
    </row>
    <row r="110" spans="16:16">
      <c r="P110" s="122"/>
    </row>
    <row r="111" spans="16:16">
      <c r="P111" s="122"/>
    </row>
    <row r="112" spans="16:16">
      <c r="P112" s="122"/>
    </row>
    <row r="113" spans="16:16">
      <c r="P113" s="122"/>
    </row>
    <row r="114" spans="16:16">
      <c r="P114" s="122"/>
    </row>
    <row r="115" spans="16:16">
      <c r="P115" s="122"/>
    </row>
    <row r="116" spans="16:16">
      <c r="P116" s="122"/>
    </row>
    <row r="117" spans="16:16">
      <c r="P117" s="122"/>
    </row>
    <row r="118" spans="16:16">
      <c r="P118" s="122"/>
    </row>
    <row r="119" spans="16:16">
      <c r="P119" s="122"/>
    </row>
    <row r="120" spans="16:16">
      <c r="P120" s="122"/>
    </row>
    <row r="121" spans="16:16">
      <c r="P121" s="122"/>
    </row>
    <row r="122" spans="16:16">
      <c r="P122" s="122"/>
    </row>
    <row r="123" spans="16:16">
      <c r="P123" s="122"/>
    </row>
    <row r="124" spans="16:16">
      <c r="P124" s="122"/>
    </row>
    <row r="125" spans="16:16">
      <c r="P125" s="122"/>
    </row>
    <row r="126" spans="16:16">
      <c r="P126" s="122"/>
    </row>
    <row r="127" spans="16:16">
      <c r="P127" s="122"/>
    </row>
    <row r="128" spans="16:16">
      <c r="P128" s="122"/>
    </row>
    <row r="129" spans="16:16">
      <c r="P129" s="122"/>
    </row>
    <row r="130" spans="16:16">
      <c r="P130" s="122"/>
    </row>
    <row r="131" spans="16:16">
      <c r="P131" s="122"/>
    </row>
    <row r="132" spans="16:16">
      <c r="P132" s="122"/>
    </row>
    <row r="133" spans="16:16">
      <c r="P133" s="122"/>
    </row>
    <row r="134" spans="16:16">
      <c r="P134" s="122"/>
    </row>
    <row r="135" spans="16:16">
      <c r="P135" s="122"/>
    </row>
    <row r="136" spans="16:16">
      <c r="P136" s="122"/>
    </row>
    <row r="137" spans="16:16">
      <c r="P137" s="122"/>
    </row>
    <row r="138" spans="16:16">
      <c r="P138" s="122"/>
    </row>
    <row r="139" spans="16:16">
      <c r="P139" s="122"/>
    </row>
    <row r="140" spans="16:16">
      <c r="P140" s="122"/>
    </row>
    <row r="141" spans="16:16">
      <c r="P141" s="122"/>
    </row>
    <row r="142" spans="16:16">
      <c r="P142" s="122"/>
    </row>
    <row r="143" spans="16:16">
      <c r="P143" s="122"/>
    </row>
    <row r="144" spans="16:16">
      <c r="P144" s="122"/>
    </row>
    <row r="145" spans="16:16">
      <c r="P145" s="122"/>
    </row>
    <row r="146" spans="16:16">
      <c r="P146" s="122"/>
    </row>
    <row r="147" spans="16:16">
      <c r="P147" s="122"/>
    </row>
    <row r="148" spans="16:16">
      <c r="P148" s="122"/>
    </row>
    <row r="149" spans="16:16">
      <c r="P149" s="122"/>
    </row>
    <row r="150" spans="16:16">
      <c r="P150" s="122"/>
    </row>
    <row r="151" spans="16:16">
      <c r="P151" s="122"/>
    </row>
    <row r="152" spans="16:16">
      <c r="P152" s="122"/>
    </row>
    <row r="153" spans="16:16">
      <c r="P153" s="122"/>
    </row>
    <row r="154" spans="16:16">
      <c r="P154" s="122"/>
    </row>
    <row r="155" spans="16:16">
      <c r="P155" s="122"/>
    </row>
    <row r="156" spans="16:16">
      <c r="P156" s="122"/>
    </row>
    <row r="157" spans="16:16">
      <c r="P157" s="122"/>
    </row>
    <row r="158" spans="16:16">
      <c r="P158" s="122"/>
    </row>
    <row r="159" spans="16:16">
      <c r="P159" s="122"/>
    </row>
    <row r="160" spans="16:16">
      <c r="P160" s="122"/>
    </row>
    <row r="161" spans="16:16">
      <c r="P161" s="122"/>
    </row>
    <row r="162" spans="16:16">
      <c r="P162" s="122"/>
    </row>
    <row r="163" spans="16:16">
      <c r="P163" s="122"/>
    </row>
    <row r="164" spans="16:16">
      <c r="P164" s="122"/>
    </row>
    <row r="165" spans="16:16">
      <c r="P165" s="122"/>
    </row>
    <row r="166" spans="16:16">
      <c r="P166" s="122"/>
    </row>
    <row r="167" spans="16:16">
      <c r="P167" s="122"/>
    </row>
    <row r="168" spans="16:16">
      <c r="P168" s="122"/>
    </row>
    <row r="169" spans="16:16">
      <c r="P169" s="122"/>
    </row>
    <row r="170" spans="16:16">
      <c r="P170" s="122"/>
    </row>
    <row r="171" spans="16:16">
      <c r="P171" s="122"/>
    </row>
    <row r="172" spans="16:16">
      <c r="P172" s="122"/>
    </row>
    <row r="173" spans="16:16">
      <c r="P173" s="122"/>
    </row>
    <row r="174" spans="16:16">
      <c r="P174" s="122"/>
    </row>
    <row r="175" spans="16:16">
      <c r="P175" s="122"/>
    </row>
    <row r="176" spans="16:16">
      <c r="P176" s="122"/>
    </row>
    <row r="177" spans="16:16">
      <c r="P177" s="122"/>
    </row>
    <row r="178" spans="16:16">
      <c r="P178" s="122"/>
    </row>
    <row r="179" spans="16:16">
      <c r="P179" s="122"/>
    </row>
    <row r="180" spans="16:16">
      <c r="P180" s="122"/>
    </row>
    <row r="181" spans="16:16">
      <c r="P181" s="122"/>
    </row>
    <row r="182" spans="16:16">
      <c r="P182" s="122"/>
    </row>
    <row r="183" spans="16:16">
      <c r="P183" s="122"/>
    </row>
    <row r="184" spans="16:16">
      <c r="P184" s="122"/>
    </row>
    <row r="185" spans="16:16">
      <c r="P185" s="122"/>
    </row>
    <row r="186" spans="16:16">
      <c r="P186" s="122"/>
    </row>
    <row r="187" spans="16:16">
      <c r="P187" s="122"/>
    </row>
    <row r="188" spans="16:16">
      <c r="P188" s="122"/>
    </row>
    <row r="189" spans="16:16">
      <c r="P189" s="122"/>
    </row>
    <row r="190" spans="16:16">
      <c r="P190" s="122"/>
    </row>
    <row r="191" spans="16:16">
      <c r="P191" s="122"/>
    </row>
    <row r="192" spans="16:16">
      <c r="P192" s="122"/>
    </row>
    <row r="193" spans="16:16">
      <c r="P193" s="122"/>
    </row>
    <row r="194" spans="16:16">
      <c r="P194" s="122"/>
    </row>
    <row r="195" spans="16:16">
      <c r="P195" s="122"/>
    </row>
    <row r="196" spans="16:16">
      <c r="P196" s="122"/>
    </row>
    <row r="197" spans="16:16">
      <c r="P197" s="122"/>
    </row>
    <row r="198" spans="16:16">
      <c r="P198" s="122"/>
    </row>
    <row r="199" spans="16:16">
      <c r="P199" s="122"/>
    </row>
    <row r="200" spans="16:16">
      <c r="P200" s="122"/>
    </row>
    <row r="201" spans="16:16">
      <c r="P201" s="122"/>
    </row>
    <row r="202" spans="16:16">
      <c r="P202" s="122"/>
    </row>
    <row r="203" spans="16:16">
      <c r="P203" s="122"/>
    </row>
    <row r="204" spans="16:16">
      <c r="P204" s="122"/>
    </row>
    <row r="205" spans="16:16">
      <c r="P205" s="122"/>
    </row>
    <row r="206" spans="16:16">
      <c r="P206" s="122"/>
    </row>
    <row r="207" spans="16:16">
      <c r="P207" s="122"/>
    </row>
    <row r="208" spans="16:16">
      <c r="P208" s="122"/>
    </row>
    <row r="209" spans="16:16">
      <c r="P209" s="122"/>
    </row>
    <row r="210" spans="16:16">
      <c r="P210" s="122"/>
    </row>
    <row r="211" spans="16:16">
      <c r="P211" s="122"/>
    </row>
    <row r="212" spans="16:16">
      <c r="P212" s="122"/>
    </row>
    <row r="213" spans="16:16">
      <c r="P213" s="122"/>
    </row>
    <row r="214" spans="16:16">
      <c r="P214" s="122"/>
    </row>
    <row r="215" spans="16:16">
      <c r="P215" s="122"/>
    </row>
    <row r="216" spans="16:16">
      <c r="P216" s="122"/>
    </row>
    <row r="217" spans="16:16">
      <c r="P217" s="122"/>
    </row>
    <row r="218" spans="16:16">
      <c r="P218" s="122"/>
    </row>
    <row r="219" spans="16:16">
      <c r="P219" s="122"/>
    </row>
    <row r="220" spans="16:16">
      <c r="P220" s="122"/>
    </row>
    <row r="221" spans="16:16">
      <c r="P221" s="122"/>
    </row>
    <row r="222" spans="16:16">
      <c r="P222" s="122"/>
    </row>
    <row r="223" spans="16:16">
      <c r="P223" s="122"/>
    </row>
    <row r="224" spans="16:16">
      <c r="P224" s="122"/>
    </row>
    <row r="225" spans="16:16">
      <c r="P225" s="122"/>
    </row>
    <row r="226" spans="16:16">
      <c r="P226" s="122"/>
    </row>
    <row r="227" spans="16:16">
      <c r="P227" s="122"/>
    </row>
    <row r="228" spans="16:16">
      <c r="P228" s="122"/>
    </row>
    <row r="229" spans="16:16">
      <c r="P229" s="122"/>
    </row>
    <row r="230" spans="16:16">
      <c r="P230" s="122"/>
    </row>
    <row r="231" spans="16:16">
      <c r="P231" s="122"/>
    </row>
    <row r="232" spans="16:16">
      <c r="P232" s="122"/>
    </row>
    <row r="233" spans="16:16">
      <c r="P233" s="122"/>
    </row>
    <row r="234" spans="16:16">
      <c r="P234" s="122"/>
    </row>
    <row r="235" spans="16:16">
      <c r="P235" s="122"/>
    </row>
    <row r="236" spans="16:16">
      <c r="P236" s="122"/>
    </row>
    <row r="237" spans="16:16">
      <c r="P237" s="122"/>
    </row>
    <row r="238" spans="16:16">
      <c r="P238" s="122"/>
    </row>
    <row r="239" spans="16:16">
      <c r="P239" s="122"/>
    </row>
    <row r="240" spans="16:16">
      <c r="P240" s="122"/>
    </row>
    <row r="241" spans="16:16">
      <c r="P241" s="122"/>
    </row>
    <row r="242" spans="16:16">
      <c r="P242" s="122"/>
    </row>
    <row r="243" spans="16:16">
      <c r="P243" s="122"/>
    </row>
    <row r="244" spans="16:16">
      <c r="P244" s="122"/>
    </row>
    <row r="245" spans="16:16">
      <c r="P245" s="122"/>
    </row>
    <row r="246" spans="16:16">
      <c r="P246" s="122"/>
    </row>
    <row r="247" spans="16:16">
      <c r="P247" s="122"/>
    </row>
    <row r="248" spans="16:16">
      <c r="P248" s="122"/>
    </row>
    <row r="249" spans="16:16">
      <c r="P249" s="122"/>
    </row>
    <row r="250" spans="16:16">
      <c r="P250" s="122"/>
    </row>
    <row r="251" spans="16:16">
      <c r="P251" s="122"/>
    </row>
    <row r="252" spans="16:16">
      <c r="P252" s="122"/>
    </row>
    <row r="253" spans="16:16">
      <c r="P253" s="122"/>
    </row>
    <row r="254" spans="16:16">
      <c r="P254" s="122"/>
    </row>
    <row r="255" spans="16:16">
      <c r="P255" s="122"/>
    </row>
    <row r="256" spans="16:16">
      <c r="P256" s="122"/>
    </row>
    <row r="257" spans="16:16">
      <c r="P257" s="122"/>
    </row>
    <row r="258" spans="16:16">
      <c r="P258" s="122"/>
    </row>
    <row r="259" spans="16:16">
      <c r="P259" s="122"/>
    </row>
    <row r="260" spans="16:16">
      <c r="P260" s="122"/>
    </row>
    <row r="261" spans="16:16">
      <c r="P261" s="122"/>
    </row>
    <row r="262" spans="16:16">
      <c r="P262" s="122"/>
    </row>
    <row r="263" spans="16:16">
      <c r="P263" s="122"/>
    </row>
    <row r="264" spans="16:16">
      <c r="P264" s="122"/>
    </row>
    <row r="265" spans="16:16">
      <c r="P265" s="122"/>
    </row>
    <row r="266" spans="16:16">
      <c r="P266" s="122"/>
    </row>
    <row r="267" spans="16:16">
      <c r="P267" s="122"/>
    </row>
    <row r="268" spans="16:16">
      <c r="P268" s="122"/>
    </row>
    <row r="269" spans="16:16">
      <c r="P269" s="122"/>
    </row>
    <row r="270" spans="16:16">
      <c r="P270" s="122"/>
    </row>
    <row r="271" spans="16:16">
      <c r="P271" s="122"/>
    </row>
    <row r="272" spans="16:16">
      <c r="P272" s="122"/>
    </row>
    <row r="273" spans="16:16">
      <c r="P273" s="122"/>
    </row>
    <row r="274" spans="16:16">
      <c r="P274" s="122"/>
    </row>
    <row r="275" spans="16:16">
      <c r="P275" s="122"/>
    </row>
    <row r="276" spans="16:16">
      <c r="P276" s="122"/>
    </row>
    <row r="277" spans="16:16">
      <c r="P277" s="122"/>
    </row>
    <row r="278" spans="16:16">
      <c r="P278" s="122"/>
    </row>
    <row r="279" spans="16:16">
      <c r="P279" s="122"/>
    </row>
    <row r="280" spans="16:16">
      <c r="P280" s="122"/>
    </row>
    <row r="281" spans="16:16">
      <c r="P281" s="122"/>
    </row>
    <row r="282" spans="16:16">
      <c r="P282" s="122"/>
    </row>
    <row r="283" spans="16:16">
      <c r="P283" s="122"/>
    </row>
    <row r="284" spans="16:16">
      <c r="P284" s="122"/>
    </row>
    <row r="285" spans="16:16">
      <c r="P285" s="122"/>
    </row>
    <row r="286" spans="16:16">
      <c r="P286" s="122"/>
    </row>
    <row r="287" spans="16:16">
      <c r="P287" s="122"/>
    </row>
    <row r="288" spans="16:16">
      <c r="P288" s="122"/>
    </row>
    <row r="289" spans="16:16">
      <c r="P289" s="122"/>
    </row>
    <row r="290" spans="16:16">
      <c r="P290" s="122"/>
    </row>
    <row r="291" spans="16:16">
      <c r="P291" s="122"/>
    </row>
    <row r="292" spans="16:16">
      <c r="P292" s="122"/>
    </row>
    <row r="293" spans="16:16">
      <c r="P293" s="122"/>
    </row>
    <row r="294" spans="16:16">
      <c r="P294" s="122"/>
    </row>
    <row r="295" spans="16:16">
      <c r="P295" s="122"/>
    </row>
    <row r="296" spans="16:16">
      <c r="P296" s="122"/>
    </row>
    <row r="297" spans="16:16">
      <c r="P297" s="122"/>
    </row>
    <row r="298" spans="16:16">
      <c r="P298" s="122"/>
    </row>
    <row r="299" spans="16:16">
      <c r="P299" s="122"/>
    </row>
    <row r="300" spans="16:16">
      <c r="P300" s="122"/>
    </row>
    <row r="301" spans="16:16">
      <c r="P301" s="122"/>
    </row>
    <row r="302" spans="16:16">
      <c r="P302" s="122"/>
    </row>
    <row r="303" spans="16:16">
      <c r="P303" s="122"/>
    </row>
    <row r="304" spans="16:16">
      <c r="P304" s="122"/>
    </row>
    <row r="305" spans="16:16">
      <c r="P305" s="122"/>
    </row>
    <row r="306" spans="16:16">
      <c r="P306" s="122"/>
    </row>
    <row r="307" spans="16:16">
      <c r="P307" s="122"/>
    </row>
    <row r="308" spans="16:16">
      <c r="P308" s="122"/>
    </row>
    <row r="309" spans="16:16">
      <c r="P309" s="122"/>
    </row>
    <row r="310" spans="16:16">
      <c r="P310" s="122"/>
    </row>
    <row r="311" spans="16:16">
      <c r="P311" s="122"/>
    </row>
    <row r="312" spans="16:16">
      <c r="P312" s="122"/>
    </row>
    <row r="313" spans="16:16">
      <c r="P313" s="122"/>
    </row>
    <row r="314" spans="16:16">
      <c r="P314" s="122"/>
    </row>
    <row r="315" spans="16:16">
      <c r="P315" s="122"/>
    </row>
    <row r="316" spans="16:16">
      <c r="P316" s="122"/>
    </row>
    <row r="317" spans="16:16">
      <c r="P317" s="122"/>
    </row>
    <row r="318" spans="16:16">
      <c r="P318" s="122"/>
    </row>
    <row r="319" spans="16:16">
      <c r="P319" s="122"/>
    </row>
    <row r="320" spans="16:16">
      <c r="P320" s="122"/>
    </row>
    <row r="321" spans="16:16">
      <c r="P321" s="122"/>
    </row>
    <row r="322" spans="16:16">
      <c r="P322" s="122"/>
    </row>
    <row r="323" spans="16:16">
      <c r="P323" s="122"/>
    </row>
    <row r="324" spans="16:16">
      <c r="P324" s="122"/>
    </row>
    <row r="325" spans="16:16">
      <c r="P325" s="122"/>
    </row>
    <row r="326" spans="16:16">
      <c r="P326" s="122"/>
    </row>
    <row r="327" spans="16:16">
      <c r="P327" s="122"/>
    </row>
    <row r="328" spans="16:16">
      <c r="P328" s="122"/>
    </row>
    <row r="329" spans="16:16">
      <c r="P329" s="122"/>
    </row>
    <row r="330" spans="16:16">
      <c r="P330" s="122"/>
    </row>
    <row r="331" spans="16:16">
      <c r="P331" s="122"/>
    </row>
    <row r="332" spans="16:16">
      <c r="P332" s="122"/>
    </row>
    <row r="333" spans="16:16">
      <c r="P333" s="122"/>
    </row>
    <row r="334" spans="16:16">
      <c r="P334" s="122"/>
    </row>
    <row r="335" spans="16:16">
      <c r="P335" s="122"/>
    </row>
    <row r="336" spans="16:16">
      <c r="P336" s="122"/>
    </row>
    <row r="337" spans="16:16">
      <c r="P337" s="122"/>
    </row>
    <row r="338" spans="16:16">
      <c r="P338" s="122"/>
    </row>
    <row r="339" spans="16:16">
      <c r="P339" s="122"/>
    </row>
    <row r="340" spans="16:16">
      <c r="P340" s="122"/>
    </row>
    <row r="341" spans="16:16">
      <c r="P341" s="122"/>
    </row>
    <row r="342" spans="16:16">
      <c r="P342" s="122"/>
    </row>
    <row r="343" spans="16:16">
      <c r="P343" s="122"/>
    </row>
    <row r="344" spans="16:16">
      <c r="P344" s="122"/>
    </row>
    <row r="345" spans="16:16">
      <c r="P345" s="122"/>
    </row>
    <row r="346" spans="16:16">
      <c r="P346" s="122"/>
    </row>
    <row r="347" spans="16:16">
      <c r="P347" s="122"/>
    </row>
    <row r="348" spans="16:16">
      <c r="P348" s="122"/>
    </row>
    <row r="349" spans="16:16">
      <c r="P349" s="122"/>
    </row>
    <row r="350" spans="16:16">
      <c r="P350" s="122"/>
    </row>
    <row r="351" spans="16:16">
      <c r="P351" s="122"/>
    </row>
    <row r="352" spans="16:16">
      <c r="P352" s="122"/>
    </row>
    <row r="353" spans="16:16">
      <c r="P353" s="122"/>
    </row>
    <row r="354" spans="16:16">
      <c r="P354" s="122"/>
    </row>
    <row r="355" spans="16:16">
      <c r="P355" s="122"/>
    </row>
    <row r="356" spans="16:16">
      <c r="P356" s="122"/>
    </row>
    <row r="357" spans="16:16">
      <c r="P357" s="122"/>
    </row>
    <row r="358" spans="16:16">
      <c r="P358" s="122"/>
    </row>
    <row r="359" spans="16:16">
      <c r="P359" s="122"/>
    </row>
    <row r="360" spans="16:16">
      <c r="P360" s="122"/>
    </row>
    <row r="361" spans="16:16">
      <c r="P361" s="122"/>
    </row>
    <row r="362" spans="16:16">
      <c r="P362" s="122"/>
    </row>
    <row r="363" spans="16:16">
      <c r="P363" s="122"/>
    </row>
    <row r="364" spans="16:16">
      <c r="P364" s="122"/>
    </row>
    <row r="365" spans="16:16">
      <c r="P365" s="122"/>
    </row>
    <row r="366" spans="16:16">
      <c r="P366" s="122"/>
    </row>
    <row r="367" spans="16:16">
      <c r="P367" s="122"/>
    </row>
    <row r="368" spans="16:16">
      <c r="P368" s="122"/>
    </row>
    <row r="369" spans="16:16">
      <c r="P369" s="122"/>
    </row>
    <row r="370" spans="16:16">
      <c r="P370" s="122"/>
    </row>
    <row r="371" spans="16:16">
      <c r="P371" s="122"/>
    </row>
    <row r="372" spans="16:16">
      <c r="P372" s="122"/>
    </row>
    <row r="373" spans="16:16">
      <c r="P373" s="122"/>
    </row>
    <row r="374" spans="16:16">
      <c r="P374" s="122"/>
    </row>
    <row r="375" spans="16:16">
      <c r="P375" s="122"/>
    </row>
    <row r="376" spans="16:16">
      <c r="P376" s="122"/>
    </row>
    <row r="377" spans="16:16">
      <c r="P377" s="122"/>
    </row>
    <row r="378" spans="16:16">
      <c r="P378" s="122"/>
    </row>
    <row r="379" spans="16:16">
      <c r="P379" s="122"/>
    </row>
    <row r="380" spans="16:16">
      <c r="P380" s="122"/>
    </row>
    <row r="381" spans="16:16">
      <c r="P381" s="122"/>
    </row>
    <row r="382" spans="16:16">
      <c r="P382" s="122"/>
    </row>
    <row r="383" spans="16:16">
      <c r="P383" s="122"/>
    </row>
    <row r="384" spans="16:16">
      <c r="P384" s="122"/>
    </row>
    <row r="385" spans="16:16">
      <c r="P385" s="122"/>
    </row>
    <row r="386" spans="16:16">
      <c r="P386" s="122"/>
    </row>
    <row r="387" spans="16:16">
      <c r="P387" s="122"/>
    </row>
    <row r="388" spans="16:16">
      <c r="P388" s="122"/>
    </row>
    <row r="389" spans="16:16">
      <c r="P389" s="122"/>
    </row>
    <row r="390" spans="16:16">
      <c r="P390" s="122"/>
    </row>
    <row r="391" spans="16:16">
      <c r="P391" s="122"/>
    </row>
    <row r="392" spans="16:16">
      <c r="P392" s="122"/>
    </row>
    <row r="393" spans="16:16">
      <c r="P393" s="122"/>
    </row>
    <row r="394" spans="16:16">
      <c r="P394" s="122"/>
    </row>
    <row r="395" spans="16:16">
      <c r="P395" s="122"/>
    </row>
    <row r="396" spans="16:16">
      <c r="P396" s="122"/>
    </row>
    <row r="397" spans="16:16">
      <c r="P397" s="122"/>
    </row>
    <row r="398" spans="16:16">
      <c r="P398" s="122"/>
    </row>
    <row r="399" spans="16:16">
      <c r="P399" s="122"/>
    </row>
    <row r="400" spans="16:16">
      <c r="P400" s="122"/>
    </row>
    <row r="401" spans="16:16">
      <c r="P401" s="122"/>
    </row>
    <row r="402" spans="16:16">
      <c r="P402" s="122"/>
    </row>
    <row r="403" spans="16:16">
      <c r="P403" s="122"/>
    </row>
    <row r="404" spans="16:16">
      <c r="P404" s="122"/>
    </row>
    <row r="405" spans="16:16">
      <c r="P405" s="122"/>
    </row>
    <row r="406" spans="16:16">
      <c r="P406" s="122"/>
    </row>
    <row r="407" spans="16:16">
      <c r="P407" s="122"/>
    </row>
    <row r="408" spans="16:16">
      <c r="P408" s="122"/>
    </row>
    <row r="409" spans="16:16">
      <c r="P409" s="122"/>
    </row>
    <row r="410" spans="16:16">
      <c r="P410" s="122"/>
    </row>
    <row r="411" spans="16:16">
      <c r="P411" s="122"/>
    </row>
    <row r="412" spans="16:16">
      <c r="P412" s="122"/>
    </row>
    <row r="413" spans="16:16">
      <c r="P413" s="122"/>
    </row>
    <row r="414" spans="16:16">
      <c r="P414" s="122"/>
    </row>
    <row r="415" spans="16:16">
      <c r="P415" s="122"/>
    </row>
    <row r="416" spans="16:16">
      <c r="P416" s="122"/>
    </row>
    <row r="417" spans="16:16">
      <c r="P417" s="122"/>
    </row>
    <row r="418" spans="16:16">
      <c r="P418" s="122"/>
    </row>
    <row r="419" spans="16:16">
      <c r="P419" s="122"/>
    </row>
    <row r="420" spans="16:16">
      <c r="P420" s="122"/>
    </row>
    <row r="421" spans="16:16">
      <c r="P421" s="122"/>
    </row>
    <row r="422" spans="16:16">
      <c r="P422" s="122"/>
    </row>
    <row r="423" spans="16:16">
      <c r="P423" s="122"/>
    </row>
    <row r="424" spans="16:16">
      <c r="P424" s="122"/>
    </row>
    <row r="425" spans="16:16">
      <c r="P425" s="122"/>
    </row>
    <row r="426" spans="16:16">
      <c r="P426" s="122"/>
    </row>
    <row r="427" spans="16:16">
      <c r="P427" s="122"/>
    </row>
    <row r="428" spans="16:16">
      <c r="P428" s="122"/>
    </row>
    <row r="429" spans="16:16">
      <c r="P429" s="122"/>
    </row>
    <row r="430" spans="16:16">
      <c r="P430" s="122"/>
    </row>
    <row r="431" spans="16:16">
      <c r="P431" s="122"/>
    </row>
    <row r="432" spans="16:16">
      <c r="P432" s="122"/>
    </row>
    <row r="433" spans="16:16">
      <c r="P433" s="122"/>
    </row>
    <row r="434" spans="16:16">
      <c r="P434" s="122"/>
    </row>
    <row r="435" spans="16:16">
      <c r="P435" s="122"/>
    </row>
    <row r="436" spans="16:16">
      <c r="P436" s="122"/>
    </row>
    <row r="437" spans="16:16">
      <c r="P437" s="122"/>
    </row>
    <row r="438" spans="16:16">
      <c r="P438" s="122"/>
    </row>
    <row r="439" spans="16:16">
      <c r="P439" s="122"/>
    </row>
    <row r="440" spans="16:16">
      <c r="P440" s="122"/>
    </row>
    <row r="441" spans="16:16">
      <c r="P441" s="122"/>
    </row>
    <row r="442" spans="16:16">
      <c r="P442" s="122"/>
    </row>
    <row r="443" spans="16:16">
      <c r="P443" s="122"/>
    </row>
    <row r="444" spans="16:16">
      <c r="P444" s="122"/>
    </row>
    <row r="445" spans="16:16">
      <c r="P445" s="122"/>
    </row>
    <row r="446" spans="16:16">
      <c r="P446" s="122"/>
    </row>
    <row r="447" spans="16:16">
      <c r="P447" s="122"/>
    </row>
    <row r="448" spans="16:16">
      <c r="P448" s="122"/>
    </row>
    <row r="449" spans="16:16">
      <c r="P449" s="122"/>
    </row>
    <row r="450" spans="16:16">
      <c r="P450" s="122"/>
    </row>
    <row r="451" spans="16:16">
      <c r="P451" s="122"/>
    </row>
    <row r="452" spans="16:16">
      <c r="P452" s="122"/>
    </row>
    <row r="453" spans="16:16">
      <c r="P453" s="122"/>
    </row>
    <row r="454" spans="16:16">
      <c r="P454" s="122"/>
    </row>
    <row r="455" spans="16:16">
      <c r="P455" s="122"/>
    </row>
    <row r="456" spans="16:16">
      <c r="P456" s="122"/>
    </row>
    <row r="457" spans="16:16">
      <c r="P457" s="122"/>
    </row>
    <row r="458" spans="16:16">
      <c r="P458" s="122"/>
    </row>
    <row r="459" spans="16:16">
      <c r="P459" s="122"/>
    </row>
    <row r="460" spans="16:16">
      <c r="P460" s="122"/>
    </row>
    <row r="461" spans="16:16">
      <c r="P461" s="122"/>
    </row>
    <row r="462" spans="16:16">
      <c r="P462" s="122"/>
    </row>
    <row r="463" spans="16:16">
      <c r="P463" s="122"/>
    </row>
    <row r="464" spans="16:16">
      <c r="P464" s="122"/>
    </row>
    <row r="465" spans="16:16">
      <c r="P465" s="122"/>
    </row>
    <row r="466" spans="16:16">
      <c r="P466" s="122"/>
    </row>
    <row r="467" spans="16:16">
      <c r="P467" s="122"/>
    </row>
    <row r="468" spans="16:16">
      <c r="P468" s="122"/>
    </row>
    <row r="469" spans="16:16">
      <c r="P469" s="122"/>
    </row>
    <row r="470" spans="16:16">
      <c r="P470" s="122"/>
    </row>
    <row r="471" spans="16:16">
      <c r="P471" s="122"/>
    </row>
    <row r="472" spans="16:16">
      <c r="P472" s="122"/>
    </row>
    <row r="473" spans="16:16">
      <c r="P473" s="122"/>
    </row>
    <row r="474" spans="16:16">
      <c r="P474" s="122"/>
    </row>
    <row r="475" spans="16:16">
      <c r="P475" s="122"/>
    </row>
    <row r="476" spans="16:16">
      <c r="P476" s="122"/>
    </row>
    <row r="477" spans="16:16">
      <c r="P477" s="122"/>
    </row>
    <row r="478" spans="16:16">
      <c r="P478" s="122"/>
    </row>
    <row r="479" spans="16:16">
      <c r="P479" s="122"/>
    </row>
    <row r="480" spans="16:16">
      <c r="P480" s="122"/>
    </row>
    <row r="481" spans="16:16">
      <c r="P481" s="122"/>
    </row>
    <row r="482" spans="16:16">
      <c r="P482" s="122"/>
    </row>
    <row r="483" spans="16:16">
      <c r="P483" s="122"/>
    </row>
    <row r="484" spans="16:16">
      <c r="P484" s="122"/>
    </row>
    <row r="485" spans="16:16">
      <c r="P485" s="122"/>
    </row>
    <row r="486" spans="16:16">
      <c r="P486" s="122"/>
    </row>
    <row r="487" spans="16:16">
      <c r="P487" s="122"/>
    </row>
    <row r="488" spans="16:16">
      <c r="P488" s="122"/>
    </row>
    <row r="489" spans="16:16">
      <c r="P489" s="122"/>
    </row>
    <row r="490" spans="16:16">
      <c r="P490" s="122"/>
    </row>
    <row r="491" spans="16:16">
      <c r="P491" s="122"/>
    </row>
    <row r="492" spans="16:16">
      <c r="P492" s="122"/>
    </row>
    <row r="493" spans="16:16">
      <c r="P493" s="122"/>
    </row>
    <row r="494" spans="16:16">
      <c r="P494" s="122"/>
    </row>
    <row r="495" spans="16:16">
      <c r="P495" s="122"/>
    </row>
    <row r="496" spans="16:16">
      <c r="P496" s="122"/>
    </row>
    <row r="497" spans="16:16">
      <c r="P497" s="122"/>
    </row>
    <row r="498" spans="16:16">
      <c r="P498" s="122"/>
    </row>
    <row r="499" spans="16:16">
      <c r="P499" s="122"/>
    </row>
    <row r="500" spans="16:16">
      <c r="P500" s="122"/>
    </row>
    <row r="501" spans="16:16">
      <c r="P501" s="122"/>
    </row>
    <row r="502" spans="16:16">
      <c r="P502" s="122"/>
    </row>
    <row r="503" spans="16:16">
      <c r="P503" s="122"/>
    </row>
    <row r="504" spans="16:16">
      <c r="P504" s="122"/>
    </row>
    <row r="505" spans="16:16">
      <c r="P505" s="122"/>
    </row>
    <row r="506" spans="16:16">
      <c r="P506" s="122"/>
    </row>
    <row r="507" spans="16:16">
      <c r="P507" s="122"/>
    </row>
    <row r="508" spans="16:16">
      <c r="P508" s="122"/>
    </row>
    <row r="509" spans="16:16">
      <c r="P509" s="122"/>
    </row>
    <row r="510" spans="16:16">
      <c r="P510" s="122"/>
    </row>
    <row r="511" spans="16:16">
      <c r="P511" s="122"/>
    </row>
    <row r="512" spans="16:16">
      <c r="P512" s="122"/>
    </row>
    <row r="513" spans="16:16">
      <c r="P513" s="122"/>
    </row>
    <row r="514" spans="16:16">
      <c r="P514" s="122"/>
    </row>
    <row r="515" spans="16:16">
      <c r="P515" s="122"/>
    </row>
    <row r="516" spans="16:16">
      <c r="P516" s="122"/>
    </row>
    <row r="517" spans="16:16">
      <c r="P517" s="122"/>
    </row>
    <row r="518" spans="16:16">
      <c r="P518" s="122"/>
    </row>
    <row r="519" spans="16:16">
      <c r="P519" s="122"/>
    </row>
    <row r="520" spans="16:16">
      <c r="P520" s="122"/>
    </row>
    <row r="521" spans="16:16">
      <c r="P521" s="122"/>
    </row>
    <row r="522" spans="16:16">
      <c r="P522" s="122"/>
    </row>
    <row r="523" spans="16:16">
      <c r="P523" s="122"/>
    </row>
    <row r="524" spans="16:16">
      <c r="P524" s="122"/>
    </row>
    <row r="525" spans="16:16">
      <c r="P525" s="122"/>
    </row>
    <row r="526" spans="16:16">
      <c r="P526" s="122"/>
    </row>
    <row r="527" spans="16:16">
      <c r="P527" s="122"/>
    </row>
    <row r="528" spans="16:16">
      <c r="P528" s="122"/>
    </row>
    <row r="529" spans="16:16">
      <c r="P529" s="122"/>
    </row>
    <row r="530" spans="16:16">
      <c r="P530" s="122"/>
    </row>
    <row r="531" spans="16:16">
      <c r="P531" s="122"/>
    </row>
    <row r="532" spans="16:16">
      <c r="P532" s="122"/>
    </row>
    <row r="533" spans="16:16">
      <c r="P533" s="122"/>
    </row>
    <row r="534" spans="16:16">
      <c r="P534" s="122"/>
    </row>
    <row r="535" spans="16:16">
      <c r="P535" s="122"/>
    </row>
    <row r="536" spans="16:16">
      <c r="P536" s="122"/>
    </row>
    <row r="537" spans="16:16">
      <c r="P537" s="122"/>
    </row>
    <row r="538" spans="16:16">
      <c r="P538" s="122"/>
    </row>
    <row r="539" spans="16:16">
      <c r="P539" s="122"/>
    </row>
    <row r="540" spans="16:16">
      <c r="P540" s="122"/>
    </row>
    <row r="541" spans="16:16">
      <c r="P541" s="122"/>
    </row>
    <row r="542" spans="16:16">
      <c r="P542" s="122"/>
    </row>
    <row r="543" spans="16:16">
      <c r="P543" s="122"/>
    </row>
    <row r="544" spans="16:16">
      <c r="P544" s="122"/>
    </row>
    <row r="545" spans="16:16">
      <c r="P545" s="122"/>
    </row>
    <row r="546" spans="16:16">
      <c r="P546" s="122"/>
    </row>
    <row r="547" spans="16:16">
      <c r="P547" s="122"/>
    </row>
    <row r="548" spans="16:16">
      <c r="P548" s="122"/>
    </row>
    <row r="549" spans="16:16">
      <c r="P549" s="122"/>
    </row>
    <row r="550" spans="16:16">
      <c r="P550" s="122"/>
    </row>
    <row r="551" spans="16:16">
      <c r="P551" s="122"/>
    </row>
    <row r="552" spans="16:16">
      <c r="P552" s="122"/>
    </row>
    <row r="553" spans="16:16">
      <c r="P553" s="122"/>
    </row>
    <row r="554" spans="16:16">
      <c r="P554" s="122"/>
    </row>
    <row r="555" spans="16:16">
      <c r="P555" s="122"/>
    </row>
    <row r="556" spans="16:16">
      <c r="P556" s="122"/>
    </row>
    <row r="557" spans="16:16">
      <c r="P557" s="122"/>
    </row>
    <row r="558" spans="16:16">
      <c r="P558" s="122"/>
    </row>
    <row r="559" spans="16:16">
      <c r="P559" s="122"/>
    </row>
    <row r="560" spans="16:16">
      <c r="P560" s="122"/>
    </row>
    <row r="561" spans="16:16">
      <c r="P561" s="122"/>
    </row>
    <row r="562" spans="16:16">
      <c r="P562" s="122"/>
    </row>
    <row r="563" spans="16:16">
      <c r="P563" s="122"/>
    </row>
    <row r="564" spans="16:16">
      <c r="P564" s="122"/>
    </row>
    <row r="565" spans="16:16">
      <c r="P565" s="122"/>
    </row>
    <row r="566" spans="16:16">
      <c r="P566" s="122"/>
    </row>
    <row r="567" spans="16:16">
      <c r="P567" s="122"/>
    </row>
    <row r="568" spans="16:16">
      <c r="P568" s="122"/>
    </row>
    <row r="569" spans="16:16">
      <c r="P569" s="122"/>
    </row>
    <row r="570" spans="16:16">
      <c r="P570" s="122"/>
    </row>
    <row r="571" spans="16:16">
      <c r="P571" s="122"/>
    </row>
    <row r="572" spans="16:16">
      <c r="P572" s="122"/>
    </row>
    <row r="573" spans="16:16">
      <c r="P573" s="122"/>
    </row>
    <row r="574" spans="16:16">
      <c r="P574" s="122"/>
    </row>
    <row r="575" spans="16:16">
      <c r="P575" s="122"/>
    </row>
    <row r="576" spans="16:16">
      <c r="P576" s="122"/>
    </row>
    <row r="577" spans="16:16">
      <c r="P577" s="122"/>
    </row>
    <row r="578" spans="16:16">
      <c r="P578" s="122"/>
    </row>
    <row r="579" spans="16:16">
      <c r="P579" s="122"/>
    </row>
    <row r="580" spans="16:16">
      <c r="P580" s="122"/>
    </row>
    <row r="581" spans="16:16">
      <c r="P581" s="122"/>
    </row>
    <row r="582" spans="16:16">
      <c r="P582" s="122"/>
    </row>
    <row r="583" spans="16:16">
      <c r="P583" s="122"/>
    </row>
    <row r="584" spans="16:16">
      <c r="P584" s="122"/>
    </row>
    <row r="585" spans="16:16">
      <c r="P585" s="122"/>
    </row>
    <row r="586" spans="16:16">
      <c r="P586" s="122"/>
    </row>
    <row r="587" spans="16:16">
      <c r="P587" s="122"/>
    </row>
    <row r="588" spans="16:16">
      <c r="P588" s="122"/>
    </row>
    <row r="589" spans="16:16">
      <c r="P589" s="122"/>
    </row>
    <row r="590" spans="16:16">
      <c r="P590" s="122"/>
    </row>
    <row r="591" spans="16:16">
      <c r="P591" s="122"/>
    </row>
    <row r="592" spans="16:16">
      <c r="P592" s="122"/>
    </row>
    <row r="593" spans="16:16">
      <c r="P593" s="122"/>
    </row>
    <row r="594" spans="16:16">
      <c r="P594" s="122"/>
    </row>
    <row r="595" spans="16:16">
      <c r="P595" s="122"/>
    </row>
    <row r="596" spans="16:16">
      <c r="P596" s="122"/>
    </row>
    <row r="597" spans="16:16">
      <c r="P597" s="122"/>
    </row>
    <row r="598" spans="16:16">
      <c r="P598" s="122"/>
    </row>
    <row r="599" spans="16:16">
      <c r="P599" s="122"/>
    </row>
    <row r="600" spans="16:16">
      <c r="P600" s="122"/>
    </row>
    <row r="601" spans="16:16">
      <c r="P601" s="122"/>
    </row>
    <row r="602" spans="16:16">
      <c r="P602" s="122"/>
    </row>
    <row r="603" spans="16:16">
      <c r="P603" s="122"/>
    </row>
    <row r="604" spans="16:16">
      <c r="P604" s="122"/>
    </row>
    <row r="605" spans="16:16">
      <c r="P605" s="122"/>
    </row>
    <row r="606" spans="16:16">
      <c r="P606" s="122"/>
    </row>
    <row r="607" spans="16:16">
      <c r="P607" s="122"/>
    </row>
    <row r="608" spans="16:16">
      <c r="P608" s="122"/>
    </row>
    <row r="609" spans="16:16">
      <c r="P609" s="122"/>
    </row>
    <row r="610" spans="16:16">
      <c r="P610" s="122"/>
    </row>
    <row r="611" spans="16:16">
      <c r="P611" s="122"/>
    </row>
    <row r="612" spans="16:16">
      <c r="P612" s="122"/>
    </row>
    <row r="613" spans="16:16">
      <c r="P613" s="122"/>
    </row>
    <row r="614" spans="16:16">
      <c r="P614" s="122"/>
    </row>
    <row r="615" spans="16:16">
      <c r="P615" s="122"/>
    </row>
    <row r="616" spans="16:16">
      <c r="P616" s="122"/>
    </row>
    <row r="617" spans="16:16">
      <c r="P617" s="122"/>
    </row>
    <row r="618" spans="16:16">
      <c r="P618" s="122"/>
    </row>
    <row r="619" spans="16:16">
      <c r="P619" s="122"/>
    </row>
    <row r="620" spans="16:16">
      <c r="P620" s="122"/>
    </row>
    <row r="621" spans="16:16">
      <c r="P621" s="122"/>
    </row>
    <row r="622" spans="16:16">
      <c r="P622" s="122"/>
    </row>
    <row r="623" spans="16:16">
      <c r="P623" s="122"/>
    </row>
    <row r="624" spans="16:16">
      <c r="P624" s="122"/>
    </row>
    <row r="625" spans="16:16">
      <c r="P625" s="122"/>
    </row>
    <row r="626" spans="16:16">
      <c r="P626" s="122"/>
    </row>
    <row r="627" spans="16:16">
      <c r="P627" s="122"/>
    </row>
    <row r="628" spans="16:16">
      <c r="P628" s="122"/>
    </row>
    <row r="629" spans="16:16">
      <c r="P629" s="122"/>
    </row>
    <row r="630" spans="16:16">
      <c r="P630" s="122"/>
    </row>
    <row r="631" spans="16:16">
      <c r="P631" s="122"/>
    </row>
    <row r="632" spans="16:16">
      <c r="P632" s="122"/>
    </row>
    <row r="633" spans="16:16">
      <c r="P633" s="122"/>
    </row>
    <row r="634" spans="16:16">
      <c r="P634" s="122"/>
    </row>
    <row r="635" spans="16:16">
      <c r="P635" s="122"/>
    </row>
    <row r="636" spans="16:16">
      <c r="P636" s="122"/>
    </row>
    <row r="637" spans="16:16">
      <c r="P637" s="122"/>
    </row>
    <row r="638" spans="16:16">
      <c r="P638" s="122"/>
    </row>
    <row r="639" spans="16:16">
      <c r="P639" s="122"/>
    </row>
    <row r="640" spans="16:16">
      <c r="P640" s="122"/>
    </row>
    <row r="641" spans="16:16">
      <c r="P641" s="122"/>
    </row>
    <row r="642" spans="16:16">
      <c r="P642" s="122"/>
    </row>
    <row r="643" spans="16:16">
      <c r="P643" s="122"/>
    </row>
    <row r="644" spans="16:16">
      <c r="P644" s="122"/>
    </row>
    <row r="645" spans="16:16">
      <c r="P645" s="122"/>
    </row>
    <row r="646" spans="16:16">
      <c r="P646" s="122"/>
    </row>
    <row r="647" spans="16:16">
      <c r="P647" s="122"/>
    </row>
    <row r="648" spans="16:16">
      <c r="P648" s="122"/>
    </row>
    <row r="649" spans="16:16">
      <c r="P649" s="122"/>
    </row>
    <row r="650" spans="16:16">
      <c r="P650" s="122"/>
    </row>
    <row r="651" spans="16:16">
      <c r="P651" s="122"/>
    </row>
    <row r="652" spans="16:16">
      <c r="P652" s="122"/>
    </row>
    <row r="653" spans="16:16">
      <c r="P653" s="122"/>
    </row>
    <row r="654" spans="16:16">
      <c r="P654" s="122"/>
    </row>
    <row r="655" spans="16:16">
      <c r="P655" s="122"/>
    </row>
    <row r="656" spans="16:16">
      <c r="P656" s="122"/>
    </row>
    <row r="657" spans="16:16">
      <c r="P657" s="122"/>
    </row>
    <row r="658" spans="16:16">
      <c r="P658" s="122"/>
    </row>
    <row r="659" spans="16:16">
      <c r="P659" s="122"/>
    </row>
    <row r="660" spans="16:16">
      <c r="P660" s="122"/>
    </row>
    <row r="661" spans="16:16">
      <c r="P661" s="122"/>
    </row>
    <row r="662" spans="16:16">
      <c r="P662" s="122"/>
    </row>
    <row r="663" spans="16:16">
      <c r="P663" s="122"/>
    </row>
    <row r="664" spans="16:16">
      <c r="P664" s="122"/>
    </row>
    <row r="665" spans="16:16">
      <c r="P665" s="122"/>
    </row>
    <row r="666" spans="16:16">
      <c r="P666" s="122"/>
    </row>
    <row r="667" spans="16:16">
      <c r="P667" s="122"/>
    </row>
    <row r="668" spans="16:16">
      <c r="P668" s="122"/>
    </row>
    <row r="669" spans="16:16">
      <c r="P669" s="122"/>
    </row>
    <row r="670" spans="16:16">
      <c r="P670" s="122"/>
    </row>
    <row r="671" spans="16:16">
      <c r="P671" s="122"/>
    </row>
    <row r="672" spans="16:16">
      <c r="P672" s="122"/>
    </row>
    <row r="673" spans="16:16">
      <c r="P673" s="122"/>
    </row>
    <row r="674" spans="16:16">
      <c r="P674" s="122"/>
    </row>
    <row r="675" spans="16:16">
      <c r="P675" s="122"/>
    </row>
    <row r="676" spans="16:16">
      <c r="P676" s="122"/>
    </row>
    <row r="677" spans="16:16">
      <c r="P677" s="122"/>
    </row>
    <row r="678" spans="16:16">
      <c r="P678" s="122"/>
    </row>
    <row r="679" spans="16:16">
      <c r="P679" s="122"/>
    </row>
    <row r="680" spans="16:16">
      <c r="P680" s="122"/>
    </row>
    <row r="681" spans="16:16">
      <c r="P681" s="122"/>
    </row>
    <row r="682" spans="16:16">
      <c r="P682" s="122"/>
    </row>
    <row r="683" spans="16:16">
      <c r="P683" s="122"/>
    </row>
    <row r="684" spans="16:16">
      <c r="P684" s="122"/>
    </row>
    <row r="685" spans="16:16">
      <c r="P685" s="122"/>
    </row>
    <row r="686" spans="16:16">
      <c r="P686" s="122"/>
    </row>
    <row r="687" spans="16:16">
      <c r="P687" s="122"/>
    </row>
    <row r="688" spans="16:16">
      <c r="P688" s="122"/>
    </row>
    <row r="689" spans="16:16">
      <c r="P689" s="122"/>
    </row>
    <row r="690" spans="16:16">
      <c r="P690" s="122"/>
    </row>
    <row r="691" spans="16:16">
      <c r="P691" s="122"/>
    </row>
    <row r="692" spans="16:16">
      <c r="P692" s="122"/>
    </row>
    <row r="693" spans="16:16">
      <c r="P693" s="122"/>
    </row>
    <row r="694" spans="16:16">
      <c r="P694" s="122"/>
    </row>
    <row r="695" spans="16:16">
      <c r="P695" s="122"/>
    </row>
    <row r="696" spans="16:16">
      <c r="P696" s="122"/>
    </row>
    <row r="697" spans="16:16">
      <c r="P697" s="122"/>
    </row>
    <row r="698" spans="16:16">
      <c r="P698" s="122"/>
    </row>
    <row r="699" spans="16:16">
      <c r="P699" s="122"/>
    </row>
    <row r="700" spans="16:16">
      <c r="P700" s="122"/>
    </row>
    <row r="701" spans="16:16">
      <c r="P701" s="122"/>
    </row>
    <row r="702" spans="16:16">
      <c r="P702" s="122"/>
    </row>
    <row r="703" spans="16:16">
      <c r="P703" s="122"/>
    </row>
    <row r="704" spans="16:16">
      <c r="P704" s="122"/>
    </row>
    <row r="705" spans="16:16">
      <c r="P705" s="122"/>
    </row>
    <row r="706" spans="16:16">
      <c r="P706" s="122"/>
    </row>
    <row r="707" spans="16:16">
      <c r="P707" s="122"/>
    </row>
    <row r="708" spans="16:16">
      <c r="P708" s="122"/>
    </row>
    <row r="709" spans="16:16">
      <c r="P709" s="122"/>
    </row>
    <row r="710" spans="16:16">
      <c r="P710" s="122"/>
    </row>
    <row r="711" spans="16:16">
      <c r="P711" s="122"/>
    </row>
    <row r="712" spans="16:16">
      <c r="P712" s="122"/>
    </row>
    <row r="713" spans="16:16">
      <c r="P713" s="122"/>
    </row>
    <row r="714" spans="16:16">
      <c r="P714" s="122"/>
    </row>
    <row r="715" spans="16:16">
      <c r="P715" s="122"/>
    </row>
    <row r="716" spans="16:16">
      <c r="P716" s="122"/>
    </row>
    <row r="717" spans="16:16">
      <c r="P717" s="122"/>
    </row>
    <row r="718" spans="16:16">
      <c r="P718" s="122"/>
    </row>
    <row r="719" spans="16:16">
      <c r="P719" s="122"/>
    </row>
    <row r="720" spans="16:16">
      <c r="P720" s="122"/>
    </row>
    <row r="721" spans="16:16">
      <c r="P721" s="122"/>
    </row>
    <row r="722" spans="16:16">
      <c r="P722" s="122"/>
    </row>
    <row r="723" spans="16:16">
      <c r="P723" s="122"/>
    </row>
    <row r="724" spans="16:16">
      <c r="P724" s="122"/>
    </row>
    <row r="725" spans="16:16">
      <c r="P725" s="122"/>
    </row>
    <row r="726" spans="16:16">
      <c r="P726" s="122"/>
    </row>
    <row r="727" spans="16:16">
      <c r="P727" s="122"/>
    </row>
    <row r="728" spans="16:16">
      <c r="P728" s="122"/>
    </row>
    <row r="729" spans="16:16">
      <c r="P729" s="122"/>
    </row>
    <row r="730" spans="16:16">
      <c r="P730" s="122"/>
    </row>
    <row r="731" spans="16:16">
      <c r="P731" s="122"/>
    </row>
    <row r="732" spans="16:16">
      <c r="P732" s="122"/>
    </row>
    <row r="733" spans="16:16">
      <c r="P733" s="122"/>
    </row>
    <row r="734" spans="16:16">
      <c r="P734" s="122"/>
    </row>
    <row r="735" spans="16:16">
      <c r="P735" s="122"/>
    </row>
    <row r="736" spans="16:16">
      <c r="P736" s="122"/>
    </row>
    <row r="737" spans="16:16">
      <c r="P737" s="122"/>
    </row>
    <row r="738" spans="16:16">
      <c r="P738" s="122"/>
    </row>
    <row r="739" spans="16:16">
      <c r="P739" s="122"/>
    </row>
    <row r="740" spans="16:16">
      <c r="P740" s="122"/>
    </row>
    <row r="741" spans="16:16">
      <c r="P741" s="122"/>
    </row>
    <row r="742" spans="16:16">
      <c r="P742" s="122"/>
    </row>
    <row r="743" spans="16:16">
      <c r="P743" s="122"/>
    </row>
    <row r="744" spans="16:16">
      <c r="P744" s="122"/>
    </row>
    <row r="745" spans="16:16">
      <c r="P745" s="122"/>
    </row>
    <row r="746" spans="16:16">
      <c r="P746" s="122"/>
    </row>
    <row r="747" spans="16:16">
      <c r="P747" s="122"/>
    </row>
    <row r="748" spans="16:16">
      <c r="P748" s="122"/>
    </row>
    <row r="749" spans="16:16">
      <c r="P749" s="122"/>
    </row>
    <row r="750" spans="16:16">
      <c r="P750" s="122"/>
    </row>
    <row r="751" spans="16:16">
      <c r="P751" s="122"/>
    </row>
    <row r="752" spans="16:16">
      <c r="P752" s="122"/>
    </row>
    <row r="753" spans="16:16">
      <c r="P753" s="122"/>
    </row>
    <row r="754" spans="16:16">
      <c r="P754" s="122"/>
    </row>
    <row r="755" spans="16:16">
      <c r="P755" s="122"/>
    </row>
    <row r="756" spans="16:16">
      <c r="P756" s="122"/>
    </row>
    <row r="757" spans="16:16">
      <c r="P757" s="122"/>
    </row>
    <row r="758" spans="16:16">
      <c r="P758" s="122"/>
    </row>
    <row r="759" spans="16:16">
      <c r="P759" s="122"/>
    </row>
    <row r="760" spans="16:16">
      <c r="P760" s="122"/>
    </row>
    <row r="761" spans="16:16">
      <c r="P761" s="122"/>
    </row>
    <row r="762" spans="16:16">
      <c r="P762" s="122"/>
    </row>
    <row r="763" spans="16:16">
      <c r="P763" s="122"/>
    </row>
    <row r="764" spans="16:16">
      <c r="P764" s="122"/>
    </row>
    <row r="765" spans="16:16">
      <c r="P765" s="122"/>
    </row>
    <row r="766" spans="16:16">
      <c r="P766" s="122"/>
    </row>
    <row r="767" spans="16:16">
      <c r="P767" s="122"/>
    </row>
    <row r="768" spans="16:16">
      <c r="P768" s="122"/>
    </row>
    <row r="769" spans="16:16">
      <c r="P769" s="122"/>
    </row>
    <row r="770" spans="16:16">
      <c r="P770" s="122"/>
    </row>
    <row r="771" spans="16:16">
      <c r="P771" s="122"/>
    </row>
    <row r="772" spans="16:16">
      <c r="P772" s="122"/>
    </row>
    <row r="773" spans="16:16">
      <c r="P773" s="122"/>
    </row>
    <row r="774" spans="16:16">
      <c r="P774" s="122"/>
    </row>
    <row r="775" spans="16:16">
      <c r="P775" s="122"/>
    </row>
    <row r="776" spans="16:16">
      <c r="P776" s="122"/>
    </row>
    <row r="777" spans="16:16">
      <c r="P777" s="122"/>
    </row>
    <row r="778" spans="16:16">
      <c r="P778" s="122"/>
    </row>
    <row r="779" spans="16:16">
      <c r="P779" s="122"/>
    </row>
    <row r="780" spans="16:16">
      <c r="P780" s="122"/>
    </row>
    <row r="781" spans="16:16">
      <c r="P781" s="122"/>
    </row>
    <row r="782" spans="16:16">
      <c r="P782" s="122"/>
    </row>
    <row r="783" spans="16:16">
      <c r="P783" s="122"/>
    </row>
    <row r="784" spans="16:16">
      <c r="P784" s="122"/>
    </row>
    <row r="785" spans="16:16">
      <c r="P785" s="122"/>
    </row>
    <row r="786" spans="16:16">
      <c r="P786" s="122"/>
    </row>
    <row r="787" spans="16:16">
      <c r="P787" s="122"/>
    </row>
    <row r="788" spans="16:16">
      <c r="P788" s="122"/>
    </row>
    <row r="789" spans="16:16">
      <c r="P789" s="122"/>
    </row>
    <row r="790" spans="16:16">
      <c r="P790" s="122"/>
    </row>
    <row r="791" spans="16:16">
      <c r="P791" s="122"/>
    </row>
    <row r="792" spans="16:16">
      <c r="P792" s="122"/>
    </row>
    <row r="793" spans="16:16">
      <c r="P793" s="122"/>
    </row>
    <row r="794" spans="16:16">
      <c r="P794" s="122"/>
    </row>
    <row r="795" spans="16:16">
      <c r="P795" s="122"/>
    </row>
    <row r="796" spans="16:16">
      <c r="P796" s="122"/>
    </row>
    <row r="797" spans="16:16">
      <c r="P797" s="122"/>
    </row>
    <row r="798" spans="16:16">
      <c r="P798" s="122"/>
    </row>
    <row r="799" spans="16:16">
      <c r="P799" s="122"/>
    </row>
    <row r="800" spans="16:16">
      <c r="P800" s="122"/>
    </row>
    <row r="801" spans="16:16">
      <c r="P801" s="122"/>
    </row>
    <row r="802" spans="16:16">
      <c r="P802" s="122"/>
    </row>
    <row r="803" spans="16:16">
      <c r="P803" s="122"/>
    </row>
    <row r="804" spans="16:16">
      <c r="P804" s="122"/>
    </row>
    <row r="805" spans="16:16">
      <c r="P805" s="122"/>
    </row>
    <row r="806" spans="16:16">
      <c r="P806" s="122"/>
    </row>
    <row r="807" spans="16:16">
      <c r="P807" s="122"/>
    </row>
    <row r="808" spans="16:16">
      <c r="P808" s="122"/>
    </row>
    <row r="809" spans="16:16">
      <c r="P809" s="122"/>
    </row>
    <row r="810" spans="16:16">
      <c r="P810" s="122"/>
    </row>
    <row r="811" spans="16:16">
      <c r="P811" s="122"/>
    </row>
    <row r="812" spans="16:16">
      <c r="P812" s="122"/>
    </row>
    <row r="813" spans="16:16">
      <c r="P813" s="122"/>
    </row>
    <row r="814" spans="16:16">
      <c r="P814" s="122"/>
    </row>
    <row r="815" spans="16:16">
      <c r="P815" s="122"/>
    </row>
    <row r="816" spans="16:16">
      <c r="P816" s="122"/>
    </row>
    <row r="817" spans="16:16">
      <c r="P817" s="122"/>
    </row>
    <row r="818" spans="16:16">
      <c r="P818" s="122"/>
    </row>
    <row r="819" spans="16:16">
      <c r="P819" s="122"/>
    </row>
    <row r="820" spans="16:16">
      <c r="P820" s="122"/>
    </row>
    <row r="821" spans="16:16">
      <c r="P821" s="122"/>
    </row>
    <row r="822" spans="16:16">
      <c r="P822" s="122"/>
    </row>
    <row r="823" spans="16:16">
      <c r="P823" s="122"/>
    </row>
    <row r="824" spans="16:16">
      <c r="P824" s="122"/>
    </row>
    <row r="825" spans="16:16">
      <c r="P825" s="122"/>
    </row>
    <row r="826" spans="16:16">
      <c r="P826" s="122"/>
    </row>
    <row r="827" spans="16:16">
      <c r="P827" s="122"/>
    </row>
    <row r="828" spans="16:16">
      <c r="P828" s="122"/>
    </row>
    <row r="829" spans="16:16">
      <c r="P829" s="122"/>
    </row>
    <row r="830" spans="16:16">
      <c r="P830" s="122"/>
    </row>
    <row r="831" spans="16:16">
      <c r="P831" s="122"/>
    </row>
    <row r="832" spans="16:16">
      <c r="P832" s="122"/>
    </row>
    <row r="833" spans="16:16">
      <c r="P833" s="122"/>
    </row>
    <row r="834" spans="16:16">
      <c r="P834" s="122"/>
    </row>
    <row r="835" spans="16:16">
      <c r="P835" s="122"/>
    </row>
    <row r="836" spans="16:16">
      <c r="P836" s="122"/>
    </row>
    <row r="837" spans="16:16">
      <c r="P837" s="122"/>
    </row>
    <row r="838" spans="16:16">
      <c r="P838" s="122"/>
    </row>
    <row r="839" spans="16:16">
      <c r="P839" s="122"/>
    </row>
    <row r="840" spans="16:16">
      <c r="P840" s="122"/>
    </row>
    <row r="841" spans="16:16">
      <c r="P841" s="122"/>
    </row>
    <row r="842" spans="16:16">
      <c r="P842" s="122"/>
    </row>
    <row r="843" spans="16:16">
      <c r="P843" s="122"/>
    </row>
    <row r="844" spans="16:16">
      <c r="P844" s="122"/>
    </row>
    <row r="845" spans="16:16">
      <c r="P845" s="122"/>
    </row>
    <row r="846" spans="16:16">
      <c r="P846" s="122"/>
    </row>
    <row r="847" spans="16:16">
      <c r="P847" s="122"/>
    </row>
    <row r="848" spans="16:16">
      <c r="P848" s="122"/>
    </row>
    <row r="849" spans="16:16">
      <c r="P849" s="122"/>
    </row>
    <row r="850" spans="16:16">
      <c r="P850" s="122"/>
    </row>
    <row r="851" spans="16:16">
      <c r="P851" s="122"/>
    </row>
    <row r="852" spans="16:16">
      <c r="P852" s="122"/>
    </row>
    <row r="853" spans="16:16">
      <c r="P853" s="122"/>
    </row>
    <row r="854" spans="16:16">
      <c r="P854" s="122"/>
    </row>
    <row r="855" spans="16:16">
      <c r="P855" s="122"/>
    </row>
    <row r="856" spans="16:16">
      <c r="P856" s="122"/>
    </row>
    <row r="857" spans="16:16">
      <c r="P857" s="122"/>
    </row>
    <row r="858" spans="16:16">
      <c r="P858" s="122"/>
    </row>
    <row r="859" spans="16:16">
      <c r="P859" s="122"/>
    </row>
    <row r="860" spans="16:16">
      <c r="P860" s="122"/>
    </row>
    <row r="861" spans="16:16">
      <c r="P861" s="122"/>
    </row>
    <row r="862" spans="16:16">
      <c r="P862" s="122"/>
    </row>
    <row r="863" spans="16:16">
      <c r="P863" s="122"/>
    </row>
    <row r="864" spans="16:16">
      <c r="P864" s="122"/>
    </row>
    <row r="865" spans="16:16">
      <c r="P865" s="122"/>
    </row>
    <row r="866" spans="16:16">
      <c r="P866" s="122"/>
    </row>
    <row r="867" spans="16:16">
      <c r="P867" s="122"/>
    </row>
    <row r="868" spans="16:16">
      <c r="P868" s="122"/>
    </row>
    <row r="869" spans="16:16">
      <c r="P869" s="122"/>
    </row>
    <row r="870" spans="16:16">
      <c r="P870" s="122"/>
    </row>
    <row r="871" spans="16:16">
      <c r="P871" s="122"/>
    </row>
    <row r="872" spans="16:16">
      <c r="P872" s="122"/>
    </row>
    <row r="873" spans="16:16">
      <c r="P873" s="122"/>
    </row>
    <row r="874" spans="16:16">
      <c r="P874" s="122"/>
    </row>
    <row r="875" spans="16:16">
      <c r="P875" s="122"/>
    </row>
    <row r="876" spans="16:16">
      <c r="P876" s="122"/>
    </row>
    <row r="877" spans="16:16">
      <c r="P877" s="122"/>
    </row>
    <row r="878" spans="16:16">
      <c r="P878" s="122"/>
    </row>
    <row r="879" spans="16:16">
      <c r="P879" s="122"/>
    </row>
    <row r="880" spans="16:16">
      <c r="P880" s="122"/>
    </row>
    <row r="881" spans="16:16">
      <c r="P881" s="122"/>
    </row>
    <row r="882" spans="16:16">
      <c r="P882" s="122"/>
    </row>
    <row r="883" spans="16:16">
      <c r="P883" s="122"/>
    </row>
    <row r="884" spans="16:16">
      <c r="P884" s="122"/>
    </row>
    <row r="885" spans="16:16">
      <c r="P885" s="122"/>
    </row>
    <row r="886" spans="16:16">
      <c r="P886" s="122"/>
    </row>
    <row r="887" spans="16:16">
      <c r="P887" s="122"/>
    </row>
    <row r="888" spans="16:16">
      <c r="P888" s="122"/>
    </row>
    <row r="889" spans="16:16">
      <c r="P889" s="122"/>
    </row>
    <row r="890" spans="16:16">
      <c r="P890" s="122"/>
    </row>
    <row r="891" spans="16:16">
      <c r="P891" s="122"/>
    </row>
    <row r="892" spans="16:16">
      <c r="P892" s="122"/>
    </row>
    <row r="893" spans="16:16">
      <c r="P893" s="122"/>
    </row>
    <row r="894" spans="16:16">
      <c r="P894" s="122"/>
    </row>
    <row r="895" spans="16:16">
      <c r="P895" s="122"/>
    </row>
    <row r="896" spans="16:16">
      <c r="P896" s="122"/>
    </row>
    <row r="897" spans="16:16">
      <c r="P897" s="122"/>
    </row>
    <row r="898" spans="16:16">
      <c r="P898" s="122"/>
    </row>
    <row r="899" spans="16:16">
      <c r="P899" s="122"/>
    </row>
    <row r="900" spans="16:16">
      <c r="P900" s="122"/>
    </row>
    <row r="901" spans="16:16">
      <c r="P901" s="122"/>
    </row>
    <row r="902" spans="16:16">
      <c r="P902" s="122"/>
    </row>
    <row r="903" spans="16:16">
      <c r="P903" s="122"/>
    </row>
    <row r="904" spans="16:16">
      <c r="P904" s="122"/>
    </row>
    <row r="905" spans="16:16">
      <c r="P905" s="122"/>
    </row>
    <row r="906" spans="16:16">
      <c r="P906" s="122"/>
    </row>
    <row r="907" spans="16:16">
      <c r="P907" s="122"/>
    </row>
    <row r="908" spans="16:16">
      <c r="P908" s="122"/>
    </row>
    <row r="909" spans="16:16">
      <c r="P909" s="122"/>
    </row>
    <row r="910" spans="16:16">
      <c r="P910" s="122"/>
    </row>
    <row r="911" spans="16:16">
      <c r="P911" s="122"/>
    </row>
    <row r="912" spans="16:16">
      <c r="P912" s="122"/>
    </row>
    <row r="913" spans="16:16">
      <c r="P913" s="122"/>
    </row>
    <row r="914" spans="16:16">
      <c r="P914" s="122"/>
    </row>
    <row r="915" spans="16:16">
      <c r="P915" s="122"/>
    </row>
    <row r="916" spans="16:16">
      <c r="P916" s="122"/>
    </row>
    <row r="917" spans="16:16">
      <c r="P917" s="122"/>
    </row>
    <row r="918" spans="16:16">
      <c r="P918" s="122"/>
    </row>
    <row r="919" spans="16:16">
      <c r="P919" s="122"/>
    </row>
    <row r="920" spans="16:16">
      <c r="P920" s="122"/>
    </row>
    <row r="921" spans="16:16">
      <c r="P921" s="122"/>
    </row>
    <row r="922" spans="16:16">
      <c r="P922" s="122"/>
    </row>
    <row r="923" spans="16:16">
      <c r="P923" s="122"/>
    </row>
    <row r="924" spans="16:16">
      <c r="P924" s="122"/>
    </row>
    <row r="925" spans="16:16">
      <c r="P925" s="122"/>
    </row>
    <row r="926" spans="16:16">
      <c r="P926" s="122"/>
    </row>
    <row r="927" spans="16:16">
      <c r="P927" s="122"/>
    </row>
    <row r="928" spans="16:16">
      <c r="P928" s="122"/>
    </row>
    <row r="929" spans="16:16">
      <c r="P929" s="122"/>
    </row>
    <row r="930" spans="16:16">
      <c r="P930" s="122"/>
    </row>
    <row r="931" spans="16:16">
      <c r="P931" s="122"/>
    </row>
    <row r="932" spans="16:16">
      <c r="P932" s="122"/>
    </row>
    <row r="933" spans="16:16">
      <c r="P933" s="122"/>
    </row>
    <row r="934" spans="16:16">
      <c r="P934" s="122"/>
    </row>
    <row r="935" spans="16:16">
      <c r="P935" s="122"/>
    </row>
    <row r="936" spans="16:16">
      <c r="P936" s="122"/>
    </row>
    <row r="937" spans="16:16">
      <c r="P937" s="122"/>
    </row>
    <row r="938" spans="16:16">
      <c r="P938" s="122"/>
    </row>
    <row r="939" spans="16:16">
      <c r="P939" s="122"/>
    </row>
    <row r="940" spans="16:16">
      <c r="P940" s="122"/>
    </row>
    <row r="941" spans="16:16">
      <c r="P941" s="122"/>
    </row>
    <row r="942" spans="16:16">
      <c r="P942" s="122"/>
    </row>
    <row r="943" spans="16:16">
      <c r="P943" s="122"/>
    </row>
    <row r="944" spans="16:16">
      <c r="P944" s="122"/>
    </row>
    <row r="945" spans="16:16">
      <c r="P945" s="122"/>
    </row>
    <row r="946" spans="16:16">
      <c r="P946" s="122"/>
    </row>
    <row r="947" spans="16:16">
      <c r="P947" s="122"/>
    </row>
    <row r="948" spans="16:16">
      <c r="P948" s="122"/>
    </row>
    <row r="949" spans="16:16">
      <c r="P949" s="122"/>
    </row>
    <row r="950" spans="16:16">
      <c r="P950" s="122"/>
    </row>
    <row r="951" spans="16:16">
      <c r="P951" s="122"/>
    </row>
    <row r="952" spans="16:16">
      <c r="P952" s="122"/>
    </row>
    <row r="953" spans="16:16">
      <c r="P953" s="122"/>
    </row>
    <row r="954" spans="16:16">
      <c r="P954" s="122"/>
    </row>
    <row r="955" spans="16:16">
      <c r="P955" s="122"/>
    </row>
    <row r="956" spans="16:16">
      <c r="P956" s="122"/>
    </row>
    <row r="957" spans="16:16">
      <c r="P957" s="122"/>
    </row>
    <row r="958" spans="16:16">
      <c r="P958" s="122"/>
    </row>
    <row r="959" spans="16:16">
      <c r="P959" s="122"/>
    </row>
    <row r="960" spans="16:16">
      <c r="P960" s="122"/>
    </row>
    <row r="961" spans="16:16">
      <c r="P961" s="122"/>
    </row>
    <row r="962" spans="16:16">
      <c r="P962" s="122"/>
    </row>
    <row r="963" spans="16:16">
      <c r="P963" s="122"/>
    </row>
    <row r="964" spans="16:16">
      <c r="P964" s="122"/>
    </row>
    <row r="965" spans="16:16">
      <c r="P965" s="122"/>
    </row>
    <row r="966" spans="16:16">
      <c r="P966" s="122"/>
    </row>
    <row r="967" spans="16:16">
      <c r="P967" s="122"/>
    </row>
    <row r="968" spans="16:16">
      <c r="P968" s="122"/>
    </row>
    <row r="969" spans="16:16">
      <c r="P969" s="122"/>
    </row>
    <row r="970" spans="16:16">
      <c r="P970" s="122"/>
    </row>
    <row r="971" spans="16:16">
      <c r="P971" s="122"/>
    </row>
    <row r="972" spans="16:16">
      <c r="P972" s="122"/>
    </row>
    <row r="973" spans="16:16">
      <c r="P973" s="122"/>
    </row>
    <row r="974" spans="16:16">
      <c r="P974" s="122"/>
    </row>
    <row r="975" spans="16:16">
      <c r="P975" s="122"/>
    </row>
    <row r="976" spans="16:16">
      <c r="P976" s="122"/>
    </row>
    <row r="977" spans="16:16">
      <c r="P977" s="122"/>
    </row>
    <row r="978" spans="16:16">
      <c r="P978" s="122"/>
    </row>
    <row r="979" spans="16:16">
      <c r="P979" s="122"/>
    </row>
    <row r="980" spans="16:16">
      <c r="P980" s="122"/>
    </row>
    <row r="981" spans="16:16">
      <c r="P981" s="122"/>
    </row>
    <row r="982" spans="16:16">
      <c r="P982" s="122"/>
    </row>
    <row r="983" spans="16:16">
      <c r="P983" s="122"/>
    </row>
    <row r="984" spans="16:16">
      <c r="P984" s="122"/>
    </row>
    <row r="985" spans="16:16">
      <c r="P985" s="122"/>
    </row>
    <row r="986" spans="16:16">
      <c r="P986" s="122"/>
    </row>
    <row r="987" spans="16:16">
      <c r="P987" s="122"/>
    </row>
    <row r="988" spans="16:16">
      <c r="P988" s="122"/>
    </row>
    <row r="989" spans="16:16">
      <c r="P989" s="122"/>
    </row>
    <row r="990" spans="16:16">
      <c r="P990" s="122"/>
    </row>
    <row r="991" spans="16:16">
      <c r="P991" s="122"/>
    </row>
    <row r="992" spans="16:16">
      <c r="P992" s="122"/>
    </row>
    <row r="993" spans="16:16">
      <c r="P993" s="122"/>
    </row>
    <row r="994" spans="16:16">
      <c r="P994" s="122"/>
    </row>
    <row r="995" spans="16:16">
      <c r="P995" s="122"/>
    </row>
    <row r="996" spans="16:16">
      <c r="P996" s="122"/>
    </row>
    <row r="997" spans="16:16">
      <c r="P997" s="122"/>
    </row>
    <row r="998" spans="16:16">
      <c r="P998" s="122"/>
    </row>
    <row r="999" spans="16:16">
      <c r="P999" s="122"/>
    </row>
    <row r="1000" spans="16:16">
      <c r="P1000" s="122"/>
    </row>
    <row r="1001" spans="16:16">
      <c r="P1001" s="122"/>
    </row>
    <row r="1002" spans="16:16">
      <c r="P1002" s="122"/>
    </row>
    <row r="1003" spans="16:16">
      <c r="P1003" s="122"/>
    </row>
    <row r="1004" spans="16:16">
      <c r="P1004" s="122"/>
    </row>
    <row r="1005" spans="16:16">
      <c r="P1005" s="122"/>
    </row>
    <row r="1006" spans="16:16">
      <c r="P1006" s="122"/>
    </row>
    <row r="1007" spans="16:16">
      <c r="P1007" s="122"/>
    </row>
    <row r="1008" spans="16:16">
      <c r="P1008" s="122"/>
    </row>
    <row r="1009" spans="16:16">
      <c r="P1009" s="122"/>
    </row>
  </sheetData>
  <conditionalFormatting sqref="D1:AA1 B2:C2 A2:A5 A8:A13 B21:C21 A21:A24 A27:A32">
    <cfRule type="cellIs" dxfId="0" priority="1" operator="equal">
      <formula>0</formula>
    </cfRule>
  </conditionalFormatting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306B9-805F-F64C-8C29-E6BA9B26A6B3}">
  <sheetPr>
    <tabColor theme="9" tint="-0.249977111117893"/>
  </sheetPr>
  <dimension ref="A2:AW45"/>
  <sheetViews>
    <sheetView zoomScaleNormal="100" workbookViewId="0">
      <selection activeCell="E5" sqref="E5"/>
    </sheetView>
  </sheetViews>
  <sheetFormatPr baseColWidth="10" defaultColWidth="11" defaultRowHeight="13.8" outlineLevelRow="1"/>
  <cols>
    <col min="1" max="1" width="11" style="152" customWidth="1"/>
    <col min="2" max="2" width="44.5546875" style="150" customWidth="1"/>
    <col min="3" max="3" width="4.21875" style="150" customWidth="1"/>
    <col min="4" max="7" width="13.5546875" style="150" customWidth="1"/>
    <col min="8" max="8" width="4.5546875" style="150" customWidth="1"/>
    <col min="9" max="10" width="11" style="150" hidden="1" customWidth="1"/>
    <col min="11" max="27" width="11" style="150" customWidth="1"/>
    <col min="28" max="38" width="11.77734375" style="150" bestFit="1" customWidth="1"/>
    <col min="39" max="42" width="11" style="150"/>
    <col min="43" max="49" width="13.21875" style="150" customWidth="1"/>
    <col min="50" max="16384" width="11" style="150"/>
  </cols>
  <sheetData>
    <row r="2" spans="2:49" ht="14.4" thickBot="1"/>
    <row r="3" spans="2:49" ht="14.4" thickBot="1">
      <c r="D3" s="311">
        <v>2025</v>
      </c>
      <c r="E3" s="312">
        <v>2026</v>
      </c>
      <c r="F3" s="313">
        <v>2027</v>
      </c>
      <c r="G3" s="313">
        <v>2028</v>
      </c>
      <c r="I3" s="262">
        <v>45870</v>
      </c>
      <c r="J3" s="270">
        <v>45901</v>
      </c>
      <c r="K3" s="314">
        <v>45931</v>
      </c>
      <c r="L3" s="314">
        <v>45962</v>
      </c>
      <c r="M3" s="314">
        <v>45992</v>
      </c>
      <c r="N3" s="314">
        <v>46023</v>
      </c>
      <c r="O3" s="314">
        <v>46054</v>
      </c>
      <c r="P3" s="314">
        <v>46082</v>
      </c>
      <c r="Q3" s="314">
        <v>46113</v>
      </c>
      <c r="R3" s="314">
        <v>46143</v>
      </c>
      <c r="S3" s="314">
        <v>46174</v>
      </c>
      <c r="T3" s="314">
        <v>46204</v>
      </c>
      <c r="U3" s="314">
        <v>46235</v>
      </c>
      <c r="V3" s="314">
        <v>46266</v>
      </c>
      <c r="W3" s="314">
        <v>46296</v>
      </c>
      <c r="X3" s="314">
        <v>46327</v>
      </c>
      <c r="Y3" s="314">
        <v>46357</v>
      </c>
      <c r="Z3" s="314">
        <v>46388</v>
      </c>
      <c r="AA3" s="314">
        <v>46419</v>
      </c>
      <c r="AB3" s="314">
        <v>46447</v>
      </c>
      <c r="AC3" s="314">
        <v>46478</v>
      </c>
      <c r="AD3" s="314">
        <v>46508</v>
      </c>
      <c r="AE3" s="314">
        <v>46539</v>
      </c>
      <c r="AF3" s="314">
        <v>46569</v>
      </c>
      <c r="AG3" s="314">
        <v>46600</v>
      </c>
      <c r="AH3" s="314">
        <v>46631</v>
      </c>
      <c r="AI3" s="314">
        <v>46661</v>
      </c>
      <c r="AJ3" s="314">
        <v>46692</v>
      </c>
      <c r="AK3" s="315">
        <v>46722</v>
      </c>
      <c r="AL3" s="314">
        <v>46753</v>
      </c>
      <c r="AM3" s="314">
        <v>46784</v>
      </c>
      <c r="AN3" s="314">
        <v>46813</v>
      </c>
      <c r="AO3" s="314">
        <v>46844</v>
      </c>
      <c r="AP3" s="314">
        <v>46874</v>
      </c>
      <c r="AQ3" s="314">
        <v>46905</v>
      </c>
      <c r="AR3" s="314">
        <v>46935</v>
      </c>
      <c r="AS3" s="314">
        <v>46966</v>
      </c>
      <c r="AT3" s="314">
        <v>46997</v>
      </c>
      <c r="AU3" s="314">
        <v>47027</v>
      </c>
      <c r="AV3" s="314">
        <v>47058</v>
      </c>
      <c r="AW3" s="314">
        <v>47088</v>
      </c>
    </row>
    <row r="5" spans="2:49">
      <c r="B5" s="153" t="s">
        <v>0</v>
      </c>
      <c r="D5" s="269"/>
      <c r="E5" s="268">
        <f>N5</f>
        <v>310662.00705882348</v>
      </c>
      <c r="F5" s="268">
        <f>Z5</f>
        <v>-597345.41310924385</v>
      </c>
      <c r="G5" s="268">
        <f>AL5</f>
        <v>922463.16672269045</v>
      </c>
      <c r="I5" s="263"/>
      <c r="J5" s="246">
        <f>148160</f>
        <v>148160</v>
      </c>
      <c r="K5" s="246">
        <f>J43</f>
        <v>107905.88201680672</v>
      </c>
      <c r="L5" s="246">
        <f t="shared" ref="L5:AK5" si="0">K43</f>
        <v>33907.923697478982</v>
      </c>
      <c r="M5" s="246">
        <f t="shared" si="0"/>
        <v>169909.96537815122</v>
      </c>
      <c r="N5" s="246">
        <f t="shared" si="0"/>
        <v>310662.00705882348</v>
      </c>
      <c r="O5" s="246">
        <f t="shared" si="0"/>
        <v>3241724.3368907562</v>
      </c>
      <c r="P5" s="246">
        <f t="shared" si="0"/>
        <v>2991245.0868907562</v>
      </c>
      <c r="Q5" s="246">
        <f t="shared" si="0"/>
        <v>47765.836890756153</v>
      </c>
      <c r="R5" s="246">
        <f t="shared" si="0"/>
        <v>-50652.079775910533</v>
      </c>
      <c r="S5" s="246">
        <f t="shared" si="0"/>
        <v>-144069.99644257722</v>
      </c>
      <c r="T5" s="246">
        <f t="shared" si="0"/>
        <v>-265487.91310924391</v>
      </c>
      <c r="U5" s="246">
        <f t="shared" si="0"/>
        <v>2512760.8368907562</v>
      </c>
      <c r="V5" s="246">
        <f t="shared" si="0"/>
        <v>2436009.5868907562</v>
      </c>
      <c r="W5" s="246">
        <f t="shared" si="0"/>
        <v>-544708.32977591036</v>
      </c>
      <c r="X5" s="246">
        <f t="shared" si="0"/>
        <v>-623426.2464425771</v>
      </c>
      <c r="Y5" s="246">
        <f t="shared" si="0"/>
        <v>-612144.16310924385</v>
      </c>
      <c r="Z5" s="246">
        <f t="shared" si="0"/>
        <v>-597345.41310924385</v>
      </c>
      <c r="AA5" s="246">
        <f t="shared" si="0"/>
        <v>5532772.5833893558</v>
      </c>
      <c r="AB5" s="246">
        <f t="shared" si="0"/>
        <v>5453849.0000560228</v>
      </c>
      <c r="AC5" s="246">
        <f t="shared" si="0"/>
        <v>-47074.583277310245</v>
      </c>
      <c r="AD5" s="246">
        <f t="shared" si="0"/>
        <v>-19664.833277310245</v>
      </c>
      <c r="AE5" s="246">
        <f t="shared" si="0"/>
        <v>47744.916722689755</v>
      </c>
      <c r="AF5" s="246">
        <f t="shared" si="0"/>
        <v>154.66672268975526</v>
      </c>
      <c r="AG5" s="246">
        <f t="shared" si="0"/>
        <v>6039231.0833893567</v>
      </c>
      <c r="AH5" s="246">
        <f t="shared" si="0"/>
        <v>6103307.5000560237</v>
      </c>
      <c r="AI5" s="246">
        <f t="shared" si="0"/>
        <v>580717.25005602371</v>
      </c>
      <c r="AJ5" s="246">
        <f t="shared" si="0"/>
        <v>648127.00005602371</v>
      </c>
      <c r="AK5" s="246">
        <f t="shared" si="0"/>
        <v>770536.75005602371</v>
      </c>
      <c r="AL5" s="246">
        <f t="shared" ref="AL5" si="1">AK43</f>
        <v>922463.16672269045</v>
      </c>
      <c r="AM5" s="246">
        <f t="shared" ref="AM5" si="2">AL43</f>
        <v>8571747.8298879582</v>
      </c>
      <c r="AN5" s="246">
        <f t="shared" ref="AN5" si="3">AM43</f>
        <v>9907490.9132212922</v>
      </c>
      <c r="AO5" s="246">
        <f t="shared" ref="AO5" si="4">AN43</f>
        <v>5818233.9965546262</v>
      </c>
      <c r="AP5" s="246">
        <f t="shared" ref="AP5" si="5">AO43</f>
        <v>7262310.4132212931</v>
      </c>
      <c r="AQ5" s="246">
        <f t="shared" ref="AQ5" si="6">AP43</f>
        <v>8751386.8298879601</v>
      </c>
      <c r="AR5" s="246">
        <f t="shared" ref="AR5" si="7">AQ43</f>
        <v>10120463.246554628</v>
      </c>
      <c r="AS5" s="246">
        <f t="shared" ref="AS5" si="8">AR43</f>
        <v>17576206.329887964</v>
      </c>
      <c r="AT5" s="246">
        <f t="shared" ref="AT5" si="9">AS43</f>
        <v>19056949.413221296</v>
      </c>
      <c r="AU5" s="246">
        <f t="shared" ref="AU5" si="10">AT43</f>
        <v>14966025.82988796</v>
      </c>
      <c r="AV5" s="246">
        <f t="shared" ref="AV5" si="11">AU43</f>
        <v>16455102.246554626</v>
      </c>
      <c r="AW5" s="246">
        <f t="shared" ref="AW5" si="12">AV43</f>
        <v>17999178.663221292</v>
      </c>
    </row>
    <row r="6" spans="2:49">
      <c r="B6" s="114"/>
    </row>
    <row r="7" spans="2:49" ht="14.4">
      <c r="B7" s="278" t="s">
        <v>1</v>
      </c>
      <c r="D7" s="246">
        <f>SUM(D8:D12)</f>
        <v>749651</v>
      </c>
      <c r="E7" s="246">
        <f t="shared" ref="E7:F7" si="13">SUM(E8:E12)</f>
        <v>8606000</v>
      </c>
      <c r="F7" s="246">
        <f t="shared" si="13"/>
        <v>17692000</v>
      </c>
      <c r="G7" s="246">
        <f t="shared" ref="G7" si="14">SUM(G8:G12)</f>
        <v>34752000</v>
      </c>
      <c r="I7" s="246">
        <f t="shared" ref="I7" si="15">SUM(I8:I12)</f>
        <v>0</v>
      </c>
      <c r="J7" s="246">
        <f t="shared" ref="J7" si="16">SUM(J8:J12)</f>
        <v>0</v>
      </c>
      <c r="K7" s="246">
        <f t="shared" ref="K7" si="17">SUM(K8:K12)</f>
        <v>0</v>
      </c>
      <c r="L7" s="246">
        <f t="shared" ref="L7" si="18">SUM(L8:L12)</f>
        <v>372000</v>
      </c>
      <c r="M7" s="246">
        <f t="shared" ref="M7" si="19">SUM(M8:M12)</f>
        <v>340000</v>
      </c>
      <c r="N7" s="246">
        <f t="shared" ref="N7" si="20">SUM(N8:N12)</f>
        <v>3305100</v>
      </c>
      <c r="O7" s="246">
        <f t="shared" ref="O7" si="21">SUM(O8:O12)</f>
        <v>213100</v>
      </c>
      <c r="P7" s="246">
        <f t="shared" ref="P7" si="22">SUM(P8:P12)</f>
        <v>173100</v>
      </c>
      <c r="Q7" s="246">
        <f t="shared" ref="Q7" si="23">SUM(Q8:Q12)</f>
        <v>173100</v>
      </c>
      <c r="R7" s="246">
        <f t="shared" ref="R7" si="24">SUM(R8:R12)</f>
        <v>173100</v>
      </c>
      <c r="S7" s="246">
        <f t="shared" ref="S7" si="25">SUM(S8:S12)</f>
        <v>173100</v>
      </c>
      <c r="T7" s="246">
        <f t="shared" ref="T7" si="26">SUM(T8:T12)</f>
        <v>3188100</v>
      </c>
      <c r="U7" s="246">
        <f t="shared" ref="U7" si="27">SUM(U8:U12)</f>
        <v>188100</v>
      </c>
      <c r="V7" s="246">
        <f t="shared" ref="V7" si="28">SUM(V8:V12)</f>
        <v>195300</v>
      </c>
      <c r="W7" s="246">
        <f t="shared" ref="W7" si="29">SUM(W8:W12)</f>
        <v>195300</v>
      </c>
      <c r="X7" s="246">
        <f t="shared" ref="X7" si="30">SUM(X8:X12)</f>
        <v>345300</v>
      </c>
      <c r="Y7" s="246">
        <f t="shared" ref="Y7" si="31">SUM(Y8:Y12)</f>
        <v>283300</v>
      </c>
      <c r="Z7" s="246">
        <f t="shared" ref="Z7" si="32">SUM(Z8:Z12)</f>
        <v>6624666.666666667</v>
      </c>
      <c r="AA7" s="246">
        <f t="shared" ref="AA7" si="33">SUM(AA8:AA12)</f>
        <v>502666.66666666669</v>
      </c>
      <c r="AB7" s="246">
        <f t="shared" ref="AB7" si="34">SUM(AB8:AB12)</f>
        <v>432666.66666666669</v>
      </c>
      <c r="AC7" s="246">
        <f t="shared" ref="AC7" si="35">SUM(AC8:AC12)</f>
        <v>432666.66666666669</v>
      </c>
      <c r="AD7" s="246">
        <f t="shared" ref="AD7" si="36">SUM(AD8:AD12)</f>
        <v>432666.66666666669</v>
      </c>
      <c r="AE7" s="246">
        <f t="shared" ref="AE7" si="37">SUM(AE8:AE12)</f>
        <v>432666.66666666669</v>
      </c>
      <c r="AF7" s="246">
        <f t="shared" ref="AF7" si="38">SUM(AF8:AF12)</f>
        <v>6432666.666666667</v>
      </c>
      <c r="AG7" s="246">
        <f t="shared" ref="AG7" si="39">SUM(AG8:AG12)</f>
        <v>432666.66666666669</v>
      </c>
      <c r="AH7" s="246">
        <f t="shared" ref="AH7" si="40">SUM(AH8:AH12)</f>
        <v>432666.66666666669</v>
      </c>
      <c r="AI7" s="246">
        <f t="shared" ref="AI7" si="41">SUM(AI8:AI12)</f>
        <v>432666.66666666669</v>
      </c>
      <c r="AJ7" s="246">
        <f t="shared" ref="AJ7" si="42">SUM(AJ8:AJ12)</f>
        <v>582666.66666666674</v>
      </c>
      <c r="AK7" s="246">
        <f t="shared" ref="AK7:AV7" si="43">SUM(AK8:AK12)</f>
        <v>520666.66666666669</v>
      </c>
      <c r="AL7" s="246">
        <f t="shared" si="43"/>
        <v>8046333.333333334</v>
      </c>
      <c r="AM7" s="246">
        <f t="shared" si="43"/>
        <v>1924333.3333333335</v>
      </c>
      <c r="AN7" s="246">
        <f t="shared" si="43"/>
        <v>1854333.3333333335</v>
      </c>
      <c r="AO7" s="246">
        <f t="shared" si="43"/>
        <v>1854333.3333333335</v>
      </c>
      <c r="AP7" s="246">
        <f t="shared" si="43"/>
        <v>1854333.3333333335</v>
      </c>
      <c r="AQ7" s="246">
        <f t="shared" si="43"/>
        <v>1854333.3333333335</v>
      </c>
      <c r="AR7" s="246">
        <f t="shared" si="43"/>
        <v>7854333.333333334</v>
      </c>
      <c r="AS7" s="246">
        <f t="shared" si="43"/>
        <v>1854333.3333333335</v>
      </c>
      <c r="AT7" s="246">
        <f t="shared" si="43"/>
        <v>1854333.3333333335</v>
      </c>
      <c r="AU7" s="246">
        <f t="shared" si="43"/>
        <v>1854333.3333333335</v>
      </c>
      <c r="AV7" s="246">
        <f t="shared" si="43"/>
        <v>2004333.3333333335</v>
      </c>
      <c r="AW7" s="246">
        <f t="shared" ref="AW7" si="44">SUM(AW8:AW12)</f>
        <v>1942333.3333333335</v>
      </c>
    </row>
    <row r="8" spans="2:49">
      <c r="B8" s="264" t="str">
        <f>'P1 Comility'!B2</f>
        <v>P1 Platform (Comility)</v>
      </c>
      <c r="D8" s="207">
        <f>'P1 Comility'!G52</f>
        <v>564000</v>
      </c>
      <c r="E8" s="207">
        <f>'P1 Comility'!H52</f>
        <v>1950000</v>
      </c>
      <c r="F8" s="207">
        <f>'P1 Comility'!I52</f>
        <v>4280000</v>
      </c>
      <c r="G8" s="207">
        <f>'P1 Comility'!J52</f>
        <v>21340000</v>
      </c>
      <c r="I8" s="263"/>
      <c r="J8" s="207">
        <f>'P1 Comility'!L52</f>
        <v>0</v>
      </c>
      <c r="K8" s="207">
        <f>'P1 Comility'!M52</f>
        <v>0</v>
      </c>
      <c r="L8" s="207">
        <f>'P1 Comility'!N52</f>
        <v>282000</v>
      </c>
      <c r="M8" s="207">
        <f>'P1 Comility'!O52</f>
        <v>282000</v>
      </c>
      <c r="N8" s="207">
        <f>'P1 Comility'!Q52</f>
        <v>162500</v>
      </c>
      <c r="O8" s="207">
        <f>'P1 Comility'!R52</f>
        <v>162500</v>
      </c>
      <c r="P8" s="207">
        <f>'P1 Comility'!S52</f>
        <v>162500</v>
      </c>
      <c r="Q8" s="207">
        <f>'P1 Comility'!U52</f>
        <v>162500</v>
      </c>
      <c r="R8" s="207">
        <f>'P1 Comility'!V52</f>
        <v>162500</v>
      </c>
      <c r="S8" s="207">
        <f>'P1 Comility'!W52</f>
        <v>162500</v>
      </c>
      <c r="T8" s="207">
        <f>'P1 Comility'!Y52</f>
        <v>162500</v>
      </c>
      <c r="U8" s="207">
        <f>'P1 Comility'!Z52</f>
        <v>162500</v>
      </c>
      <c r="V8" s="207">
        <f>'P1 Comility'!AA52</f>
        <v>162500</v>
      </c>
      <c r="W8" s="207">
        <f>'P1 Comility'!AC52</f>
        <v>162500</v>
      </c>
      <c r="X8" s="207">
        <f>'P1 Comility'!AD52</f>
        <v>162500</v>
      </c>
      <c r="Y8" s="207">
        <f>'P1 Comility'!AE52</f>
        <v>162500</v>
      </c>
      <c r="Z8" s="207">
        <f>'P1 Comility'!AG52</f>
        <v>356666.66666666669</v>
      </c>
      <c r="AA8" s="207">
        <f>'P1 Comility'!AH52</f>
        <v>356666.66666666669</v>
      </c>
      <c r="AB8" s="207">
        <f>'P1 Comility'!AI52</f>
        <v>356666.66666666669</v>
      </c>
      <c r="AC8" s="207">
        <f>'P1 Comility'!AK52</f>
        <v>356666.66666666669</v>
      </c>
      <c r="AD8" s="207">
        <f>'P1 Comility'!AL52</f>
        <v>356666.66666666669</v>
      </c>
      <c r="AE8" s="207">
        <f>'P1 Comility'!AM52</f>
        <v>356666.66666666669</v>
      </c>
      <c r="AF8" s="207">
        <f>'P1 Comility'!AO52</f>
        <v>356666.66666666669</v>
      </c>
      <c r="AG8" s="207">
        <f>'P1 Comility'!AP52</f>
        <v>356666.66666666669</v>
      </c>
      <c r="AH8" s="207">
        <f>'P1 Comility'!AQ52</f>
        <v>356666.66666666669</v>
      </c>
      <c r="AI8" s="207">
        <f>'P1 Comility'!AS52</f>
        <v>356666.66666666669</v>
      </c>
      <c r="AJ8" s="207">
        <f>'P1 Comility'!AT52</f>
        <v>356666.66666666669</v>
      </c>
      <c r="AK8" s="207">
        <f>'P1 Comility'!AU52</f>
        <v>356666.66666666669</v>
      </c>
      <c r="AL8" s="207">
        <f>'P1 Comility'!AW52</f>
        <v>1778333.3333333335</v>
      </c>
      <c r="AM8" s="207">
        <f>'P1 Comility'!AX52</f>
        <v>1778333.3333333335</v>
      </c>
      <c r="AN8" s="207">
        <f>'P1 Comility'!AY52</f>
        <v>1778333.3333333335</v>
      </c>
      <c r="AO8" s="207">
        <f>'P1 Comility'!BA52</f>
        <v>1778333.3333333335</v>
      </c>
      <c r="AP8" s="207">
        <f>'P1 Comility'!BB52</f>
        <v>1778333.3333333335</v>
      </c>
      <c r="AQ8" s="207">
        <f>'P1 Comility'!BC52</f>
        <v>1778333.3333333335</v>
      </c>
      <c r="AR8" s="207">
        <f>'P1 Comility'!BE52</f>
        <v>1778333.3333333335</v>
      </c>
      <c r="AS8" s="207">
        <f>'P1 Comility'!BF52</f>
        <v>1778333.3333333335</v>
      </c>
      <c r="AT8" s="207">
        <f>'P1 Comility'!BG52</f>
        <v>1778333.3333333335</v>
      </c>
      <c r="AU8" s="207">
        <f>'P1 Comility'!BI52</f>
        <v>1778333.3333333335</v>
      </c>
      <c r="AV8" s="207">
        <f>'P1 Comility'!BJ52</f>
        <v>1778333.3333333335</v>
      </c>
      <c r="AW8" s="207">
        <f>'P1 Comility'!BK52</f>
        <v>1778333.3333333335</v>
      </c>
    </row>
    <row r="9" spans="2:49">
      <c r="B9" s="264" t="str">
        <f>'P2 Incubator'!B2</f>
        <v>P2 Incubator (Defence Elevator)</v>
      </c>
      <c r="D9" s="207">
        <f>'P2 Incubator'!G14</f>
        <v>0</v>
      </c>
      <c r="E9" s="207">
        <f>'P2 Incubator'!H14</f>
        <v>6000000</v>
      </c>
      <c r="F9" s="207">
        <f>'P2 Incubator'!I14</f>
        <v>12000000</v>
      </c>
      <c r="G9" s="207">
        <f>'P2 Incubator'!J14</f>
        <v>12000000</v>
      </c>
      <c r="I9" s="207"/>
      <c r="J9" s="207">
        <f>'P2 Incubator'!T14</f>
        <v>0</v>
      </c>
      <c r="K9" s="207">
        <f>'P2 Incubator'!V14</f>
        <v>0</v>
      </c>
      <c r="L9" s="207">
        <f>'P2 Incubator'!W14</f>
        <v>0</v>
      </c>
      <c r="M9" s="207">
        <f>'P2 Incubator'!X14</f>
        <v>0</v>
      </c>
      <c r="N9" s="207">
        <f>'P2 Incubator'!Z14</f>
        <v>3000000</v>
      </c>
      <c r="O9" s="207">
        <f>'P2 Incubator'!AA14</f>
        <v>0</v>
      </c>
      <c r="P9" s="207">
        <f>'P2 Incubator'!AB14</f>
        <v>0</v>
      </c>
      <c r="Q9" s="207">
        <f>'P2 Incubator'!AD14</f>
        <v>0</v>
      </c>
      <c r="R9" s="207">
        <f>'P2 Incubator'!AE14</f>
        <v>0</v>
      </c>
      <c r="S9" s="207">
        <f>'P2 Incubator'!AF14</f>
        <v>0</v>
      </c>
      <c r="T9" s="207">
        <f>'P2 Incubator'!AH14</f>
        <v>3000000</v>
      </c>
      <c r="U9" s="207">
        <f>'P2 Incubator'!AI14</f>
        <v>0</v>
      </c>
      <c r="V9" s="207">
        <f>'P2 Incubator'!AJ14</f>
        <v>0</v>
      </c>
      <c r="W9" s="207">
        <f>'P2 Incubator'!AL14</f>
        <v>0</v>
      </c>
      <c r="X9" s="207">
        <f>'P2 Incubator'!AM14</f>
        <v>0</v>
      </c>
      <c r="Y9" s="207">
        <f>'P2 Incubator'!AN14</f>
        <v>0</v>
      </c>
      <c r="Z9" s="207">
        <f>'P2 Incubator'!AP14</f>
        <v>6000000</v>
      </c>
      <c r="AA9" s="207">
        <f>'P2 Incubator'!AQ14</f>
        <v>0</v>
      </c>
      <c r="AB9" s="207">
        <f>'P2 Incubator'!AR14</f>
        <v>0</v>
      </c>
      <c r="AC9" s="207">
        <f>'P2 Incubator'!AT14</f>
        <v>0</v>
      </c>
      <c r="AD9" s="207">
        <f>'P2 Incubator'!AU14</f>
        <v>0</v>
      </c>
      <c r="AE9" s="207">
        <f>'P2 Incubator'!AV14</f>
        <v>0</v>
      </c>
      <c r="AF9" s="207">
        <f>'P2 Incubator'!AX14</f>
        <v>6000000</v>
      </c>
      <c r="AG9" s="207">
        <f>'P2 Incubator'!AY14</f>
        <v>0</v>
      </c>
      <c r="AH9" s="207">
        <f>'P2 Incubator'!AZ14</f>
        <v>0</v>
      </c>
      <c r="AI9" s="207">
        <f>'P2 Incubator'!BB14</f>
        <v>0</v>
      </c>
      <c r="AJ9" s="207">
        <f>'P2 Incubator'!BC14</f>
        <v>0</v>
      </c>
      <c r="AK9" s="207">
        <f>'P2 Incubator'!BD14</f>
        <v>0</v>
      </c>
      <c r="AL9" s="207">
        <f>'P2 Incubator'!BF14</f>
        <v>6000000</v>
      </c>
      <c r="AM9" s="207">
        <f>'P2 Incubator'!BG14</f>
        <v>0</v>
      </c>
      <c r="AN9" s="207">
        <f>'P2 Incubator'!BH14</f>
        <v>0</v>
      </c>
      <c r="AO9" s="207">
        <f>'P2 Incubator'!BJ14</f>
        <v>0</v>
      </c>
      <c r="AP9" s="207">
        <f>'P2 Incubator'!BK14</f>
        <v>0</v>
      </c>
      <c r="AQ9" s="207">
        <f>'P2 Incubator'!BL14</f>
        <v>0</v>
      </c>
      <c r="AR9" s="207">
        <f>'P2 Incubator'!BN14</f>
        <v>6000000</v>
      </c>
      <c r="AS9" s="207">
        <f>'P2 Incubator'!BO14</f>
        <v>0</v>
      </c>
      <c r="AT9" s="207">
        <f>'P2 Incubator'!BP14</f>
        <v>0</v>
      </c>
      <c r="AU9" s="207">
        <f>'P2 Incubator'!BR14</f>
        <v>0</v>
      </c>
      <c r="AV9" s="207">
        <f>'P2 Incubator'!BS14</f>
        <v>0</v>
      </c>
      <c r="AW9" s="207">
        <f>'P2 Incubator'!BT14</f>
        <v>0</v>
      </c>
    </row>
    <row r="10" spans="2:49">
      <c r="B10" s="264" t="str">
        <f>'P3 MSF'!B2</f>
        <v>P3 Munich Security Breakfast</v>
      </c>
      <c r="D10" s="207">
        <f>'P3 MSF'!I14</f>
        <v>148000</v>
      </c>
      <c r="E10" s="207">
        <f>'P3 MSF'!J14</f>
        <v>410000</v>
      </c>
      <c r="F10" s="207">
        <f>'P3 MSF'!K14</f>
        <v>500000</v>
      </c>
      <c r="G10" s="207">
        <f>'P3 MSF'!L14</f>
        <v>500000</v>
      </c>
      <c r="I10" s="207"/>
      <c r="J10" s="207">
        <f>'P3 MSF'!V14</f>
        <v>0</v>
      </c>
      <c r="K10" s="207">
        <f>'P3 MSF'!X14</f>
        <v>0</v>
      </c>
      <c r="L10" s="207">
        <f>'P3 MSF'!Y14</f>
        <v>90000</v>
      </c>
      <c r="M10" s="207">
        <f>'P3 MSF'!Z14</f>
        <v>58000</v>
      </c>
      <c r="N10" s="207">
        <f>'P3 MSF'!AB14</f>
        <v>132000</v>
      </c>
      <c r="O10" s="207">
        <f>'P3 MSF'!AC14</f>
        <v>40000</v>
      </c>
      <c r="P10" s="207">
        <f>'P3 MSF'!AD14</f>
        <v>0</v>
      </c>
      <c r="Q10" s="207">
        <f>'P3 MSF'!AF14</f>
        <v>0</v>
      </c>
      <c r="R10" s="207">
        <f>'P3 MSF'!AG14</f>
        <v>0</v>
      </c>
      <c r="S10" s="207">
        <f>'P3 MSF'!AH14</f>
        <v>0</v>
      </c>
      <c r="T10" s="207">
        <f>'P3 MSF'!AJ14</f>
        <v>0</v>
      </c>
      <c r="U10" s="207">
        <f>'P3 MSF'!AK14</f>
        <v>0</v>
      </c>
      <c r="V10" s="207">
        <f>'P3 MSF'!AL14</f>
        <v>0</v>
      </c>
      <c r="W10" s="207">
        <f>'P3 MSF'!AN14</f>
        <v>0</v>
      </c>
      <c r="X10" s="207">
        <f>'P3 MSF'!AO14</f>
        <v>150000</v>
      </c>
      <c r="Y10" s="207">
        <f>'P3 MSF'!AP14</f>
        <v>88000</v>
      </c>
      <c r="Z10" s="207">
        <f>'P3 MSF'!AR14</f>
        <v>192000</v>
      </c>
      <c r="AA10" s="207">
        <f>'P3 MSF'!AS14</f>
        <v>70000</v>
      </c>
      <c r="AB10" s="207">
        <f>'P3 MSF'!AT14</f>
        <v>0</v>
      </c>
      <c r="AC10" s="207">
        <f>'P3 MSF'!AV14</f>
        <v>0</v>
      </c>
      <c r="AD10" s="207">
        <f>'P3 MSF'!AW14</f>
        <v>0</v>
      </c>
      <c r="AE10" s="207">
        <f>'P3 MSF'!AX14</f>
        <v>0</v>
      </c>
      <c r="AF10" s="207">
        <f>'P3 MSF'!AZ14</f>
        <v>0</v>
      </c>
      <c r="AG10" s="207">
        <f>'P3 MSF'!BA14</f>
        <v>0</v>
      </c>
      <c r="AH10" s="207">
        <f>'P3 MSF'!BB14</f>
        <v>0</v>
      </c>
      <c r="AI10" s="207">
        <f>'P3 MSF'!BD14</f>
        <v>0</v>
      </c>
      <c r="AJ10" s="207">
        <f>'P3 MSF'!BE14</f>
        <v>150000</v>
      </c>
      <c r="AK10" s="207">
        <f>'P3 MSF'!BF14</f>
        <v>88000</v>
      </c>
      <c r="AL10" s="207">
        <f>'P3 MSF'!BH14</f>
        <v>192000</v>
      </c>
      <c r="AM10" s="207">
        <f>'P3 MSF'!BI14</f>
        <v>70000</v>
      </c>
      <c r="AN10" s="207">
        <f>'P3 MSF'!BJ14</f>
        <v>0</v>
      </c>
      <c r="AO10" s="207">
        <f>'P3 MSF'!BL14</f>
        <v>0</v>
      </c>
      <c r="AP10" s="207">
        <f>'P3 MSF'!BM14</f>
        <v>0</v>
      </c>
      <c r="AQ10" s="207">
        <f>'P3 MSF'!BN14</f>
        <v>0</v>
      </c>
      <c r="AR10" s="207">
        <f>'P3 MSF'!BP14</f>
        <v>0</v>
      </c>
      <c r="AS10" s="207">
        <f>'P3 MSF'!BQ14</f>
        <v>0</v>
      </c>
      <c r="AT10" s="207">
        <f>'P3 MSF'!BR14</f>
        <v>0</v>
      </c>
      <c r="AU10" s="207">
        <f>'P3 MSF'!BT14</f>
        <v>0</v>
      </c>
      <c r="AV10" s="207">
        <f>'P3 MSF'!BU14</f>
        <v>150000</v>
      </c>
      <c r="AW10" s="207">
        <f>'P3 MSF'!BV14</f>
        <v>88000</v>
      </c>
    </row>
    <row r="11" spans="2:49">
      <c r="B11" s="264" t="str">
        <f>'P4 Resilience House'!B2</f>
        <v>P4 Resilience Houses (all)</v>
      </c>
      <c r="D11" s="207">
        <f>'P4 Resilience House'!F12</f>
        <v>0</v>
      </c>
      <c r="E11" s="207">
        <f>'P4 Resilience House'!G12</f>
        <v>246000</v>
      </c>
      <c r="F11" s="207">
        <f>'P4 Resilience House'!H12</f>
        <v>912000</v>
      </c>
      <c r="G11" s="207">
        <f>'P4 Resilience House'!I12</f>
        <v>912000</v>
      </c>
      <c r="I11" s="207"/>
      <c r="J11" s="207">
        <f>'P4 Resilience House'!S12</f>
        <v>0</v>
      </c>
      <c r="K11" s="207">
        <f>'P4 Resilience House'!U12</f>
        <v>0</v>
      </c>
      <c r="L11" s="207">
        <f>'P4 Resilience House'!V12</f>
        <v>0</v>
      </c>
      <c r="M11" s="207">
        <f>'P4 Resilience House'!W12</f>
        <v>0</v>
      </c>
      <c r="N11" s="207">
        <f>'P4 Resilience House'!Y12</f>
        <v>10600</v>
      </c>
      <c r="O11" s="207">
        <f>'P4 Resilience House'!Z12</f>
        <v>10600</v>
      </c>
      <c r="P11" s="207">
        <f>'P4 Resilience House'!AA12</f>
        <v>10600</v>
      </c>
      <c r="Q11" s="207">
        <f>'P4 Resilience House'!AC12</f>
        <v>10600</v>
      </c>
      <c r="R11" s="207">
        <f>'P4 Resilience House'!AD12</f>
        <v>10600</v>
      </c>
      <c r="S11" s="207">
        <f>'P4 Resilience House'!AE12</f>
        <v>10600</v>
      </c>
      <c r="T11" s="207">
        <f>'P4 Resilience House'!AG12</f>
        <v>25600</v>
      </c>
      <c r="U11" s="207">
        <f>'P4 Resilience House'!AH12</f>
        <v>25600</v>
      </c>
      <c r="V11" s="207">
        <f>'P4 Resilience House'!AI12</f>
        <v>32800</v>
      </c>
      <c r="W11" s="207">
        <f>'P4 Resilience House'!AK12</f>
        <v>32800</v>
      </c>
      <c r="X11" s="207">
        <f>'P4 Resilience House'!AL12</f>
        <v>32800</v>
      </c>
      <c r="Y11" s="207">
        <f>'P4 Resilience House'!AM12</f>
        <v>32800</v>
      </c>
      <c r="Z11" s="207">
        <f>'P4 Resilience House'!AO12</f>
        <v>76000</v>
      </c>
      <c r="AA11" s="207">
        <f>'P4 Resilience House'!AP12</f>
        <v>76000</v>
      </c>
      <c r="AB11" s="207">
        <f>'P4 Resilience House'!AQ12</f>
        <v>76000</v>
      </c>
      <c r="AC11" s="207">
        <f>'P4 Resilience House'!AS12</f>
        <v>76000</v>
      </c>
      <c r="AD11" s="207">
        <f>'P4 Resilience House'!AT12</f>
        <v>76000</v>
      </c>
      <c r="AE11" s="207">
        <f>'P4 Resilience House'!AU12</f>
        <v>76000</v>
      </c>
      <c r="AF11" s="207">
        <f>'P4 Resilience House'!AW12</f>
        <v>76000</v>
      </c>
      <c r="AG11" s="207">
        <f>'P4 Resilience House'!AX12</f>
        <v>76000</v>
      </c>
      <c r="AH11" s="207">
        <f>'P4 Resilience House'!AY12</f>
        <v>76000</v>
      </c>
      <c r="AI11" s="207">
        <f>'P4 Resilience House'!BA12</f>
        <v>76000</v>
      </c>
      <c r="AJ11" s="207">
        <f>'P4 Resilience House'!BB12</f>
        <v>76000</v>
      </c>
      <c r="AK11" s="207">
        <f>'P4 Resilience House'!BC12</f>
        <v>76000</v>
      </c>
      <c r="AL11" s="207">
        <f>'P4 Resilience House'!BE12</f>
        <v>76000</v>
      </c>
      <c r="AM11" s="207">
        <f>'P4 Resilience House'!BF12</f>
        <v>76000</v>
      </c>
      <c r="AN11" s="207">
        <f>'P4 Resilience House'!BG12</f>
        <v>76000</v>
      </c>
      <c r="AO11" s="207">
        <f>'P4 Resilience House'!BI12</f>
        <v>76000</v>
      </c>
      <c r="AP11" s="207">
        <f>'P4 Resilience House'!BJ12</f>
        <v>76000</v>
      </c>
      <c r="AQ11" s="207">
        <f>'P4 Resilience House'!BK12</f>
        <v>76000</v>
      </c>
      <c r="AR11" s="207">
        <f>'P4 Resilience House'!BM12</f>
        <v>76000</v>
      </c>
      <c r="AS11" s="207">
        <f>'P4 Resilience House'!BN12</f>
        <v>76000</v>
      </c>
      <c r="AT11" s="207">
        <f>'P4 Resilience House'!BO12</f>
        <v>76000</v>
      </c>
      <c r="AU11" s="207">
        <f>'P4 Resilience House'!BQ12</f>
        <v>76000</v>
      </c>
      <c r="AV11" s="207">
        <f>'P4 Resilience House'!BR12</f>
        <v>76000</v>
      </c>
      <c r="AW11" s="207">
        <f>'P4 Resilience House'!BS12</f>
        <v>76000</v>
      </c>
    </row>
    <row r="12" spans="2:49">
      <c r="B12" s="264" t="str">
        <f>'P5 Individual Packages'!B2</f>
        <v>P5 Indiviidual Packages Sales</v>
      </c>
      <c r="D12" s="207">
        <f>'P5 Individual Packages'!G30</f>
        <v>37651</v>
      </c>
      <c r="E12" s="207">
        <f>'P5 Individual Packages'!H30</f>
        <v>0</v>
      </c>
      <c r="F12" s="207">
        <f>'P5 Individual Packages'!I30</f>
        <v>0</v>
      </c>
      <c r="G12" s="207">
        <f>'P5 Individual Packages'!J30</f>
        <v>0</v>
      </c>
      <c r="I12" s="207"/>
      <c r="J12" s="207">
        <f>'P5 Individual Packages'!S30</f>
        <v>0</v>
      </c>
      <c r="K12" s="207">
        <f>'P5 Individual Packages'!T30</f>
        <v>0</v>
      </c>
      <c r="L12" s="207">
        <f>'P5 Individual Packages'!U30</f>
        <v>0</v>
      </c>
      <c r="M12" s="207">
        <f>'P5 Individual Packages'!V30</f>
        <v>0</v>
      </c>
      <c r="N12" s="207">
        <f>'P5 Individual Packages'!W30</f>
        <v>0</v>
      </c>
      <c r="O12" s="207">
        <f>'P5 Individual Packages'!X30</f>
        <v>0</v>
      </c>
      <c r="P12" s="207">
        <f>'P5 Individual Packages'!Y30</f>
        <v>0</v>
      </c>
      <c r="Q12" s="207">
        <f>'P5 Individual Packages'!Z30</f>
        <v>0</v>
      </c>
      <c r="R12" s="207">
        <f>'P5 Individual Packages'!AA30</f>
        <v>0</v>
      </c>
      <c r="S12" s="207">
        <f>'P5 Individual Packages'!AB30</f>
        <v>0</v>
      </c>
      <c r="T12" s="207">
        <f>'P5 Individual Packages'!AC30</f>
        <v>0</v>
      </c>
      <c r="U12" s="207">
        <f>'P5 Individual Packages'!AD30</f>
        <v>0</v>
      </c>
      <c r="V12" s="207">
        <f>'P5 Individual Packages'!AE30</f>
        <v>0</v>
      </c>
      <c r="W12" s="207">
        <f>'P5 Individual Packages'!AF30</f>
        <v>0</v>
      </c>
      <c r="X12" s="207">
        <f>'P5 Individual Packages'!AG30</f>
        <v>0</v>
      </c>
      <c r="Y12" s="207">
        <f>'P5 Individual Packages'!AH30</f>
        <v>0</v>
      </c>
      <c r="Z12" s="207">
        <f>'P5 Individual Packages'!AI30</f>
        <v>0</v>
      </c>
      <c r="AA12" s="207">
        <f>'P5 Individual Packages'!AJ30</f>
        <v>0</v>
      </c>
      <c r="AB12" s="207">
        <f>'P5 Individual Packages'!AK30</f>
        <v>0</v>
      </c>
      <c r="AC12" s="207">
        <f>'P5 Individual Packages'!AL30</f>
        <v>0</v>
      </c>
      <c r="AD12" s="207">
        <f>'P5 Individual Packages'!AM30</f>
        <v>0</v>
      </c>
      <c r="AE12" s="207">
        <f>'P5 Individual Packages'!AN30</f>
        <v>0</v>
      </c>
      <c r="AF12" s="207">
        <f>'P5 Individual Packages'!AO30</f>
        <v>0</v>
      </c>
      <c r="AG12" s="207">
        <f>'P5 Individual Packages'!AP30</f>
        <v>0</v>
      </c>
      <c r="AH12" s="207">
        <f>'P5 Individual Packages'!AQ30</f>
        <v>0</v>
      </c>
      <c r="AI12" s="207">
        <f>'P5 Individual Packages'!AR30</f>
        <v>0</v>
      </c>
      <c r="AJ12" s="207">
        <f>'P5 Individual Packages'!AS30</f>
        <v>0</v>
      </c>
      <c r="AK12" s="207">
        <f>'P5 Individual Packages'!AT30</f>
        <v>0</v>
      </c>
      <c r="AL12" s="207">
        <f>'P5 Individual Packages'!AU30</f>
        <v>0</v>
      </c>
      <c r="AM12" s="207">
        <f>'P5 Individual Packages'!AV30</f>
        <v>0</v>
      </c>
      <c r="AN12" s="207">
        <f>'P5 Individual Packages'!AW30</f>
        <v>0</v>
      </c>
      <c r="AO12" s="207">
        <f>'P5 Individual Packages'!AX30</f>
        <v>0</v>
      </c>
      <c r="AP12" s="207">
        <f>'P5 Individual Packages'!AY30</f>
        <v>0</v>
      </c>
      <c r="AQ12" s="207">
        <f>'P5 Individual Packages'!AZ30</f>
        <v>0</v>
      </c>
      <c r="AR12" s="207">
        <f>'P5 Individual Packages'!BA30</f>
        <v>0</v>
      </c>
      <c r="AS12" s="207">
        <f>'P5 Individual Packages'!BB30</f>
        <v>0</v>
      </c>
      <c r="AT12" s="207">
        <f>'P5 Individual Packages'!BC30</f>
        <v>0</v>
      </c>
      <c r="AU12" s="207">
        <f>'P5 Individual Packages'!BD30</f>
        <v>0</v>
      </c>
      <c r="AV12" s="207">
        <f>'P5 Individual Packages'!BE30</f>
        <v>0</v>
      </c>
      <c r="AW12" s="207">
        <f>'P5 Individual Packages'!BF30</f>
        <v>0</v>
      </c>
    </row>
    <row r="13" spans="2:49">
      <c r="B13" s="114"/>
    </row>
    <row r="14" spans="2:49" ht="14.4">
      <c r="B14" s="278" t="s">
        <v>2</v>
      </c>
      <c r="D14" s="246">
        <f>SUM(D15)</f>
        <v>0</v>
      </c>
      <c r="E14" s="246">
        <f t="shared" ref="E14:G14" si="45">SUM(E15)</f>
        <v>420000</v>
      </c>
      <c r="F14" s="246">
        <f t="shared" si="45"/>
        <v>420000</v>
      </c>
      <c r="G14" s="246">
        <f t="shared" si="45"/>
        <v>420000</v>
      </c>
      <c r="I14" s="246">
        <f>SUM(I15)</f>
        <v>0</v>
      </c>
      <c r="J14" s="246">
        <f t="shared" ref="J14:AW14" si="46">SUM(J15)</f>
        <v>0</v>
      </c>
      <c r="K14" s="246">
        <f t="shared" si="46"/>
        <v>0</v>
      </c>
      <c r="L14" s="246">
        <f t="shared" si="46"/>
        <v>0</v>
      </c>
      <c r="M14" s="246">
        <f t="shared" si="46"/>
        <v>0</v>
      </c>
      <c r="N14" s="246">
        <f t="shared" si="46"/>
        <v>35000</v>
      </c>
      <c r="O14" s="246">
        <f t="shared" si="46"/>
        <v>35000</v>
      </c>
      <c r="P14" s="246">
        <f t="shared" si="46"/>
        <v>35000</v>
      </c>
      <c r="Q14" s="246">
        <f t="shared" si="46"/>
        <v>35000</v>
      </c>
      <c r="R14" s="246">
        <f t="shared" si="46"/>
        <v>35000</v>
      </c>
      <c r="S14" s="246">
        <f t="shared" si="46"/>
        <v>35000</v>
      </c>
      <c r="T14" s="246">
        <f t="shared" si="46"/>
        <v>35000</v>
      </c>
      <c r="U14" s="246">
        <f t="shared" si="46"/>
        <v>35000</v>
      </c>
      <c r="V14" s="246">
        <f t="shared" si="46"/>
        <v>35000</v>
      </c>
      <c r="W14" s="246">
        <f t="shared" si="46"/>
        <v>35000</v>
      </c>
      <c r="X14" s="246">
        <f t="shared" si="46"/>
        <v>35000</v>
      </c>
      <c r="Y14" s="246">
        <f t="shared" si="46"/>
        <v>35000</v>
      </c>
      <c r="Z14" s="246">
        <f t="shared" si="46"/>
        <v>35000</v>
      </c>
      <c r="AA14" s="246">
        <f t="shared" si="46"/>
        <v>35000</v>
      </c>
      <c r="AB14" s="246">
        <f t="shared" si="46"/>
        <v>35000</v>
      </c>
      <c r="AC14" s="246">
        <f t="shared" si="46"/>
        <v>35000</v>
      </c>
      <c r="AD14" s="246">
        <f t="shared" si="46"/>
        <v>35000</v>
      </c>
      <c r="AE14" s="246">
        <f t="shared" si="46"/>
        <v>35000</v>
      </c>
      <c r="AF14" s="246">
        <f t="shared" si="46"/>
        <v>35000</v>
      </c>
      <c r="AG14" s="246">
        <f t="shared" si="46"/>
        <v>35000</v>
      </c>
      <c r="AH14" s="246">
        <f t="shared" si="46"/>
        <v>35000</v>
      </c>
      <c r="AI14" s="246">
        <f t="shared" si="46"/>
        <v>35000</v>
      </c>
      <c r="AJ14" s="246">
        <f t="shared" si="46"/>
        <v>35000</v>
      </c>
      <c r="AK14" s="246">
        <f t="shared" si="46"/>
        <v>35000</v>
      </c>
      <c r="AL14" s="246">
        <f t="shared" si="46"/>
        <v>35000</v>
      </c>
      <c r="AM14" s="246">
        <f t="shared" si="46"/>
        <v>35000</v>
      </c>
      <c r="AN14" s="246">
        <f t="shared" si="46"/>
        <v>35000</v>
      </c>
      <c r="AO14" s="246">
        <f t="shared" si="46"/>
        <v>35000</v>
      </c>
      <c r="AP14" s="246">
        <f t="shared" si="46"/>
        <v>35000</v>
      </c>
      <c r="AQ14" s="246">
        <f t="shared" si="46"/>
        <v>35000</v>
      </c>
      <c r="AR14" s="246">
        <f t="shared" si="46"/>
        <v>35000</v>
      </c>
      <c r="AS14" s="246">
        <f t="shared" si="46"/>
        <v>35000</v>
      </c>
      <c r="AT14" s="246">
        <f t="shared" si="46"/>
        <v>35000</v>
      </c>
      <c r="AU14" s="246">
        <f t="shared" si="46"/>
        <v>35000</v>
      </c>
      <c r="AV14" s="246">
        <f t="shared" si="46"/>
        <v>35000</v>
      </c>
      <c r="AW14" s="246">
        <f t="shared" si="46"/>
        <v>35000</v>
      </c>
    </row>
    <row r="15" spans="2:49">
      <c r="B15" s="264" t="str">
        <f>'4 Financing'!B39</f>
        <v>Bavarian Ministriy of Economics (STMWI)  Subsidies</v>
      </c>
      <c r="D15" s="207">
        <f>'4 Financing'!G39</f>
        <v>0</v>
      </c>
      <c r="E15" s="207">
        <f>'4 Financing'!H39</f>
        <v>420000</v>
      </c>
      <c r="F15" s="207">
        <f>'4 Financing'!I39</f>
        <v>420000</v>
      </c>
      <c r="G15" s="207">
        <f>'4 Financing'!J39</f>
        <v>420000</v>
      </c>
      <c r="I15" s="207"/>
      <c r="J15" s="207">
        <f>'4 Financing'!T39</f>
        <v>0</v>
      </c>
      <c r="K15" s="207">
        <f>'4 Financing'!U39</f>
        <v>0</v>
      </c>
      <c r="L15" s="207">
        <f>'4 Financing'!V39</f>
        <v>0</v>
      </c>
      <c r="M15" s="207">
        <f>'4 Financing'!W39</f>
        <v>0</v>
      </c>
      <c r="N15" s="207">
        <f>'4 Financing'!X39</f>
        <v>35000</v>
      </c>
      <c r="O15" s="207">
        <f>'4 Financing'!Y39</f>
        <v>35000</v>
      </c>
      <c r="P15" s="207">
        <f>'4 Financing'!Z39</f>
        <v>35000</v>
      </c>
      <c r="Q15" s="207">
        <f>'4 Financing'!AA39</f>
        <v>35000</v>
      </c>
      <c r="R15" s="207">
        <f>'4 Financing'!AB39</f>
        <v>35000</v>
      </c>
      <c r="S15" s="207">
        <f>'4 Financing'!AC39</f>
        <v>35000</v>
      </c>
      <c r="T15" s="207">
        <f>'4 Financing'!AD39</f>
        <v>35000</v>
      </c>
      <c r="U15" s="207">
        <f>'4 Financing'!AE39</f>
        <v>35000</v>
      </c>
      <c r="V15" s="207">
        <f>'4 Financing'!AF39</f>
        <v>35000</v>
      </c>
      <c r="W15" s="207">
        <f>'4 Financing'!AG39</f>
        <v>35000</v>
      </c>
      <c r="X15" s="207">
        <f>'4 Financing'!AH39</f>
        <v>35000</v>
      </c>
      <c r="Y15" s="207">
        <f>'4 Financing'!AI39</f>
        <v>35000</v>
      </c>
      <c r="Z15" s="207">
        <f>'4 Financing'!AJ39</f>
        <v>35000</v>
      </c>
      <c r="AA15" s="207">
        <f>'4 Financing'!AK39</f>
        <v>35000</v>
      </c>
      <c r="AB15" s="207">
        <f>'4 Financing'!AL39</f>
        <v>35000</v>
      </c>
      <c r="AC15" s="207">
        <f>'4 Financing'!AM39</f>
        <v>35000</v>
      </c>
      <c r="AD15" s="207">
        <f>'4 Financing'!AN39</f>
        <v>35000</v>
      </c>
      <c r="AE15" s="207">
        <f>'4 Financing'!AO39</f>
        <v>35000</v>
      </c>
      <c r="AF15" s="207">
        <f>'4 Financing'!AP39</f>
        <v>35000</v>
      </c>
      <c r="AG15" s="207">
        <f>'4 Financing'!AQ39</f>
        <v>35000</v>
      </c>
      <c r="AH15" s="207">
        <f>'4 Financing'!AR39</f>
        <v>35000</v>
      </c>
      <c r="AI15" s="207">
        <f>'4 Financing'!AS39</f>
        <v>35000</v>
      </c>
      <c r="AJ15" s="207">
        <f>'4 Financing'!AT39</f>
        <v>35000</v>
      </c>
      <c r="AK15" s="207">
        <f>'4 Financing'!AU39</f>
        <v>35000</v>
      </c>
      <c r="AL15" s="207">
        <f>'4 Financing'!AV39</f>
        <v>35000</v>
      </c>
      <c r="AM15" s="207">
        <f>'4 Financing'!AW39</f>
        <v>35000</v>
      </c>
      <c r="AN15" s="207">
        <f>'4 Financing'!AX39</f>
        <v>35000</v>
      </c>
      <c r="AO15" s="207">
        <f>'4 Financing'!AY39</f>
        <v>35000</v>
      </c>
      <c r="AP15" s="207">
        <f>'4 Financing'!AZ39</f>
        <v>35000</v>
      </c>
      <c r="AQ15" s="207">
        <f>'4 Financing'!BA39</f>
        <v>35000</v>
      </c>
      <c r="AR15" s="207">
        <f>'4 Financing'!BB39</f>
        <v>35000</v>
      </c>
      <c r="AS15" s="207">
        <f>'4 Financing'!BC39</f>
        <v>35000</v>
      </c>
      <c r="AT15" s="207">
        <f>'4 Financing'!BD39</f>
        <v>35000</v>
      </c>
      <c r="AU15" s="207">
        <f>'4 Financing'!BE39</f>
        <v>35000</v>
      </c>
      <c r="AV15" s="207">
        <f>'4 Financing'!BF39</f>
        <v>35000</v>
      </c>
      <c r="AW15" s="207">
        <f>'4 Financing'!BG39</f>
        <v>35000</v>
      </c>
    </row>
    <row r="16" spans="2:49">
      <c r="B16" s="114"/>
    </row>
    <row r="17" spans="2:49" ht="14.4">
      <c r="B17" s="279" t="s">
        <v>3</v>
      </c>
      <c r="D17" s="246">
        <f>SUM(D18:D19)</f>
        <v>623689.15974789916</v>
      </c>
      <c r="E17" s="246">
        <f t="shared" ref="E17:I17" si="47">SUM(E18:E19)</f>
        <v>1729738.4201680673</v>
      </c>
      <c r="F17" s="246">
        <f t="shared" si="47"/>
        <v>1852954.4201680673</v>
      </c>
      <c r="G17" s="246">
        <f t="shared" ref="G17" si="48">SUM(G18:G19)</f>
        <v>1378954.4201680673</v>
      </c>
      <c r="I17" s="246">
        <f t="shared" si="47"/>
        <v>0</v>
      </c>
      <c r="J17" s="246">
        <f t="shared" ref="J17" si="49">SUM(J18:J19)</f>
        <v>40254.117983193275</v>
      </c>
      <c r="K17" s="246">
        <f t="shared" ref="K17" si="50">SUM(K18:K19)</f>
        <v>73997.958319327736</v>
      </c>
      <c r="L17" s="246">
        <f t="shared" ref="L17" si="51">SUM(L18:L19)</f>
        <v>43997.958319327736</v>
      </c>
      <c r="M17" s="246">
        <f t="shared" ref="M17" si="52">SUM(M18:M19)</f>
        <v>61147.958319327729</v>
      </c>
      <c r="N17" s="246">
        <f t="shared" ref="N17" si="53">SUM(N18:N19)</f>
        <v>149181.92016806721</v>
      </c>
      <c r="O17" s="246">
        <f t="shared" ref="O17" si="54">SUM(O18:O19)</f>
        <v>165723.5</v>
      </c>
      <c r="P17" s="246">
        <f t="shared" ref="P17" si="55">SUM(P18:P19)</f>
        <v>138723.5</v>
      </c>
      <c r="Q17" s="246">
        <f t="shared" ref="Q17" si="56">SUM(Q18:Q19)</f>
        <v>136995.5</v>
      </c>
      <c r="R17" s="246">
        <f t="shared" ref="R17" si="57">SUM(R18:R19)</f>
        <v>156995.5</v>
      </c>
      <c r="S17" s="246">
        <f t="shared" ref="S17" si="58">SUM(S18:S19)</f>
        <v>139995.5</v>
      </c>
      <c r="T17" s="246">
        <f t="shared" ref="T17" si="59">SUM(T18:T19)</f>
        <v>146995.5</v>
      </c>
      <c r="U17" s="246">
        <f t="shared" ref="U17" si="60">SUM(U18:U19)</f>
        <v>146995.5</v>
      </c>
      <c r="V17" s="246">
        <f t="shared" ref="V17" si="61">SUM(V18:V19)</f>
        <v>136995.5</v>
      </c>
      <c r="W17" s="246">
        <f t="shared" ref="W17" si="62">SUM(W18:W19)</f>
        <v>136995.5</v>
      </c>
      <c r="X17" s="246">
        <f t="shared" ref="X17" si="63">SUM(X18:X19)</f>
        <v>136995.5</v>
      </c>
      <c r="Y17" s="246">
        <f t="shared" ref="Y17" si="64">SUM(Y18:Y19)</f>
        <v>143145.5</v>
      </c>
      <c r="Z17" s="246">
        <f t="shared" ref="Z17" si="65">SUM(Z18:Z19)</f>
        <v>159653.92016806721</v>
      </c>
      <c r="AA17" s="246">
        <f t="shared" ref="AA17" si="66">SUM(AA18:AA19)</f>
        <v>179195.5</v>
      </c>
      <c r="AB17" s="246">
        <f t="shared" ref="AB17" si="67">SUM(AB18:AB19)</f>
        <v>146195.5</v>
      </c>
      <c r="AC17" s="246">
        <f t="shared" ref="AC17" si="68">SUM(AC18:AC19)</f>
        <v>146195.5</v>
      </c>
      <c r="AD17" s="246">
        <f t="shared" ref="AD17" si="69">SUM(AD18:AD19)</f>
        <v>151195.5</v>
      </c>
      <c r="AE17" s="246">
        <f t="shared" ref="AE17" si="70">SUM(AE18:AE19)</f>
        <v>176195.5</v>
      </c>
      <c r="AF17" s="246">
        <f t="shared" ref="AF17" si="71">SUM(AF18:AF19)</f>
        <v>161195.5</v>
      </c>
      <c r="AG17" s="246">
        <f t="shared" ref="AG17" si="72">SUM(AG18:AG19)</f>
        <v>156195.5</v>
      </c>
      <c r="AH17" s="246">
        <f t="shared" ref="AH17" si="73">SUM(AH18:AH19)</f>
        <v>146195.5</v>
      </c>
      <c r="AI17" s="246">
        <f t="shared" ref="AI17" si="74">SUM(AI18:AI19)</f>
        <v>146195.5</v>
      </c>
      <c r="AJ17" s="246">
        <f t="shared" ref="AJ17" si="75">SUM(AJ18:AJ19)</f>
        <v>146195.5</v>
      </c>
      <c r="AK17" s="246">
        <f t="shared" ref="AK17:AV17" si="76">SUM(AK18:AK19)</f>
        <v>156345.5</v>
      </c>
      <c r="AL17" s="246">
        <f t="shared" si="76"/>
        <v>159653.92016806721</v>
      </c>
      <c r="AM17" s="246">
        <f t="shared" si="76"/>
        <v>186195.5</v>
      </c>
      <c r="AN17" s="246">
        <f t="shared" si="76"/>
        <v>146195.5</v>
      </c>
      <c r="AO17" s="246">
        <f t="shared" si="76"/>
        <v>146195.5</v>
      </c>
      <c r="AP17" s="246">
        <f t="shared" si="76"/>
        <v>151195.5</v>
      </c>
      <c r="AQ17" s="246">
        <f t="shared" si="76"/>
        <v>176195.5</v>
      </c>
      <c r="AR17" s="246">
        <f t="shared" si="76"/>
        <v>166195.5</v>
      </c>
      <c r="AS17" s="246">
        <f t="shared" si="76"/>
        <v>156195.5</v>
      </c>
      <c r="AT17" s="246">
        <f t="shared" si="76"/>
        <v>146195.5</v>
      </c>
      <c r="AU17" s="246">
        <f t="shared" si="76"/>
        <v>146195.5</v>
      </c>
      <c r="AV17" s="246">
        <f t="shared" si="76"/>
        <v>146195.5</v>
      </c>
      <c r="AW17" s="246">
        <f t="shared" ref="AW17" si="77">SUM(AW18:AW19)</f>
        <v>156345.5</v>
      </c>
    </row>
    <row r="18" spans="2:49">
      <c r="B18" s="264" t="str">
        <f>'1 Operating Costs'!B2</f>
        <v>Operating Costs</v>
      </c>
      <c r="D18" s="207">
        <f>'1 Operating Costs'!G91</f>
        <v>236476.35974789917</v>
      </c>
      <c r="E18" s="207">
        <f>'1 Operating Costs'!H91</f>
        <v>591274.42016806721</v>
      </c>
      <c r="F18" s="207">
        <f>'1 Operating Costs'!I91</f>
        <v>719674.42016806721</v>
      </c>
      <c r="G18" s="207">
        <f>'1 Operating Costs'!J91</f>
        <v>731674.42016806721</v>
      </c>
      <c r="I18" s="207"/>
      <c r="J18" s="207">
        <f>'1 Operating Costs'!T91</f>
        <v>10782.117983193277</v>
      </c>
      <c r="K18" s="207">
        <f>'1 Operating Costs'!V91</f>
        <v>44429.958319327736</v>
      </c>
      <c r="L18" s="207">
        <f>'1 Operating Costs'!W91</f>
        <v>14429.958319327732</v>
      </c>
      <c r="M18" s="207">
        <f>'1 Operating Costs'!X91</f>
        <v>12579.95831932773</v>
      </c>
      <c r="N18" s="207">
        <f>'1 Operating Costs'!Z91</f>
        <v>53013.920168067227</v>
      </c>
      <c r="O18" s="207">
        <f>'1 Operating Costs'!AA91</f>
        <v>69555.5</v>
      </c>
      <c r="P18" s="207">
        <f>'1 Operating Costs'!AB91</f>
        <v>42555.5</v>
      </c>
      <c r="Q18" s="207">
        <f>'1 Operating Costs'!AD91</f>
        <v>42555.5</v>
      </c>
      <c r="R18" s="207">
        <f>'1 Operating Costs'!AE91</f>
        <v>62555.5</v>
      </c>
      <c r="S18" s="207">
        <f>'1 Operating Costs'!AF91</f>
        <v>45555.5</v>
      </c>
      <c r="T18" s="207">
        <f>'1 Operating Costs'!AH91</f>
        <v>52555.5</v>
      </c>
      <c r="U18" s="207">
        <f>'1 Operating Costs'!AI91</f>
        <v>52555.5</v>
      </c>
      <c r="V18" s="207">
        <f>'1 Operating Costs'!AJ91</f>
        <v>42555.5</v>
      </c>
      <c r="W18" s="207">
        <f>'1 Operating Costs'!AL91</f>
        <v>42555.5</v>
      </c>
      <c r="X18" s="207">
        <f>'1 Operating Costs'!AM91</f>
        <v>42555.5</v>
      </c>
      <c r="Y18" s="207">
        <f>'1 Operating Costs'!AN91</f>
        <v>48705.5</v>
      </c>
      <c r="Z18" s="207">
        <f>'1 Operating Costs'!AP91</f>
        <v>65213.920168067227</v>
      </c>
      <c r="AA18" s="207">
        <f>'1 Operating Costs'!AQ91</f>
        <v>84755.5</v>
      </c>
      <c r="AB18" s="207">
        <f>'1 Operating Costs'!AR91</f>
        <v>51755.5</v>
      </c>
      <c r="AC18" s="207">
        <f>'1 Operating Costs'!AT91</f>
        <v>51755.5</v>
      </c>
      <c r="AD18" s="207">
        <f>'1 Operating Costs'!AU91</f>
        <v>56755.5</v>
      </c>
      <c r="AE18" s="207">
        <f>'1 Operating Costs'!AV91</f>
        <v>81755.5</v>
      </c>
      <c r="AF18" s="207">
        <f>'1 Operating Costs'!AX91</f>
        <v>66755.5</v>
      </c>
      <c r="AG18" s="207">
        <f>'1 Operating Costs'!AY91</f>
        <v>61755.5</v>
      </c>
      <c r="AH18" s="207">
        <f>'1 Operating Costs'!AZ91</f>
        <v>51755.5</v>
      </c>
      <c r="AI18" s="207">
        <f>'1 Operating Costs'!BB91</f>
        <v>51755.5</v>
      </c>
      <c r="AJ18" s="207">
        <f>'1 Operating Costs'!BC91</f>
        <v>51755.5</v>
      </c>
      <c r="AK18" s="207">
        <f>'1 Operating Costs'!BD91</f>
        <v>61905.5</v>
      </c>
      <c r="AL18" s="207">
        <f>'1 Operating Costs'!BF91</f>
        <v>65213.920168067227</v>
      </c>
      <c r="AM18" s="207">
        <f>'1 Operating Costs'!BG91</f>
        <v>91755.5</v>
      </c>
      <c r="AN18" s="207">
        <f>'1 Operating Costs'!BH91</f>
        <v>51755.5</v>
      </c>
      <c r="AO18" s="207">
        <f>'1 Operating Costs'!BJ91</f>
        <v>51755.5</v>
      </c>
      <c r="AP18" s="207">
        <f>'1 Operating Costs'!BK91</f>
        <v>56755.5</v>
      </c>
      <c r="AQ18" s="207">
        <f>'1 Operating Costs'!BL91</f>
        <v>81755.5</v>
      </c>
      <c r="AR18" s="207">
        <f>'1 Operating Costs'!BN91</f>
        <v>71755.5</v>
      </c>
      <c r="AS18" s="207">
        <f>'1 Operating Costs'!BO91</f>
        <v>61755.5</v>
      </c>
      <c r="AT18" s="207">
        <f>'1 Operating Costs'!BP91</f>
        <v>51755.5</v>
      </c>
      <c r="AU18" s="207">
        <f>'1 Operating Costs'!BR91</f>
        <v>51755.5</v>
      </c>
      <c r="AV18" s="207">
        <f>'1 Operating Costs'!BS91</f>
        <v>51755.5</v>
      </c>
      <c r="AW18" s="207">
        <f>'1 Operating Costs'!BT91</f>
        <v>61905.5</v>
      </c>
    </row>
    <row r="19" spans="2:49">
      <c r="B19" s="264" t="str">
        <f>'3 Personel'!B2</f>
        <v>Personal Costs</v>
      </c>
      <c r="D19" s="207">
        <f>'3 Personel'!V50</f>
        <v>387212.79999999999</v>
      </c>
      <c r="E19" s="207">
        <f>'3 Personel'!AC50</f>
        <v>1138464</v>
      </c>
      <c r="F19" s="207">
        <f>'3 Personel'!AJ50</f>
        <v>1133280</v>
      </c>
      <c r="G19" s="207">
        <f>'3 Personel'!AK50</f>
        <v>647280</v>
      </c>
      <c r="I19" s="207"/>
      <c r="J19" s="207">
        <f>'3 Personel'!BG50</f>
        <v>29472</v>
      </c>
      <c r="K19" s="207">
        <f>'3 Personel'!BI50</f>
        <v>29568</v>
      </c>
      <c r="L19" s="207">
        <f>'3 Personel'!BJ50</f>
        <v>29568</v>
      </c>
      <c r="M19" s="207">
        <f>'3 Personel'!BK50</f>
        <v>48568</v>
      </c>
      <c r="N19" s="207">
        <f>'3 Personel'!BM50</f>
        <v>96168</v>
      </c>
      <c r="O19" s="207">
        <f>'3 Personel'!BN50</f>
        <v>96168</v>
      </c>
      <c r="P19" s="207">
        <f>'3 Personel'!BO50</f>
        <v>96168</v>
      </c>
      <c r="Q19" s="207">
        <f>'3 Personel'!BQ50</f>
        <v>94440</v>
      </c>
      <c r="R19" s="207">
        <f>'3 Personel'!BR50</f>
        <v>94440</v>
      </c>
      <c r="S19" s="207">
        <f>'3 Personel'!BS50</f>
        <v>94440</v>
      </c>
      <c r="T19" s="207">
        <f>'3 Personel'!BU50</f>
        <v>94440</v>
      </c>
      <c r="U19" s="207">
        <f>'3 Personel'!BV50</f>
        <v>94440</v>
      </c>
      <c r="V19" s="207">
        <f>'3 Personel'!BW50</f>
        <v>94440</v>
      </c>
      <c r="W19" s="207">
        <f>'3 Personel'!BY50</f>
        <v>94440</v>
      </c>
      <c r="X19" s="207">
        <f>'3 Personel'!BZ50</f>
        <v>94440</v>
      </c>
      <c r="Y19" s="207">
        <f>'3 Personel'!CA50</f>
        <v>94440</v>
      </c>
      <c r="Z19" s="207">
        <f>'3 Personel'!CC50</f>
        <v>94440</v>
      </c>
      <c r="AA19" s="207">
        <f>'3 Personel'!CD50</f>
        <v>94440</v>
      </c>
      <c r="AB19" s="207">
        <f>'3 Personel'!CE50</f>
        <v>94440</v>
      </c>
      <c r="AC19" s="207">
        <f>'3 Personel'!CG50</f>
        <v>94440</v>
      </c>
      <c r="AD19" s="207">
        <f>'3 Personel'!CH50</f>
        <v>94440</v>
      </c>
      <c r="AE19" s="207">
        <f>'3 Personel'!CI50</f>
        <v>94440</v>
      </c>
      <c r="AF19" s="207">
        <f>'3 Personel'!CK50</f>
        <v>94440</v>
      </c>
      <c r="AG19" s="207">
        <f>'3 Personel'!CL50</f>
        <v>94440</v>
      </c>
      <c r="AH19" s="207">
        <f>'3 Personel'!CM50</f>
        <v>94440</v>
      </c>
      <c r="AI19" s="207">
        <f>'3 Personel'!CO50</f>
        <v>94440</v>
      </c>
      <c r="AJ19" s="207">
        <f>'3 Personel'!CP50</f>
        <v>94440</v>
      </c>
      <c r="AK19" s="207">
        <f>'3 Personel'!CQ50</f>
        <v>94440</v>
      </c>
      <c r="AL19" s="207">
        <f>'3 Personel'!CS50</f>
        <v>94440</v>
      </c>
      <c r="AM19" s="207">
        <f>'3 Personel'!CT50</f>
        <v>94440</v>
      </c>
      <c r="AN19" s="207">
        <f>'3 Personel'!CU50</f>
        <v>94440</v>
      </c>
      <c r="AO19" s="207">
        <f>'3 Personel'!CW50</f>
        <v>94440</v>
      </c>
      <c r="AP19" s="207">
        <f>'3 Personel'!CX50</f>
        <v>94440</v>
      </c>
      <c r="AQ19" s="207">
        <f>'3 Personel'!CY50</f>
        <v>94440</v>
      </c>
      <c r="AR19" s="207">
        <f>'3 Personel'!DA50</f>
        <v>94440</v>
      </c>
      <c r="AS19" s="207">
        <f>'3 Personel'!DB50</f>
        <v>94440</v>
      </c>
      <c r="AT19" s="207">
        <f>'3 Personel'!DC50</f>
        <v>94440</v>
      </c>
      <c r="AU19" s="207">
        <f>'3 Personel'!DE50</f>
        <v>94440</v>
      </c>
      <c r="AV19" s="207">
        <f>'3 Personel'!DF50</f>
        <v>94440</v>
      </c>
      <c r="AW19" s="207">
        <f>'3 Personel'!DG50</f>
        <v>94440</v>
      </c>
    </row>
    <row r="20" spans="2:49" outlineLevel="1">
      <c r="B20" s="266" t="s">
        <v>4</v>
      </c>
      <c r="D20" s="207"/>
      <c r="E20" s="207"/>
      <c r="F20" s="207"/>
      <c r="G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</row>
    <row r="21" spans="2:49" outlineLevel="1">
      <c r="B21" s="267" t="str">
        <f>B8</f>
        <v>P1 Platform (Comility)</v>
      </c>
      <c r="D21" s="207">
        <f>'3 Personel'!X50</f>
        <v>90900</v>
      </c>
      <c r="E21" s="207">
        <f>'3 Personel'!AE50</f>
        <v>230400</v>
      </c>
      <c r="F21" s="207">
        <f>'3 Personel'!AL50</f>
        <v>230400</v>
      </c>
      <c r="G21" s="207">
        <f>'3 Personel'!AM50</f>
        <v>174000</v>
      </c>
      <c r="I21" s="207"/>
      <c r="J21" s="207"/>
      <c r="K21" s="207"/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</row>
    <row r="22" spans="2:49" outlineLevel="1">
      <c r="B22" s="267" t="str">
        <f>B9</f>
        <v>P2 Incubator (Defence Elevator)</v>
      </c>
      <c r="D22" s="207">
        <f>'3 Personel'!Y50</f>
        <v>71700</v>
      </c>
      <c r="E22" s="207">
        <f>'3 Personel'!AF50</f>
        <v>174000</v>
      </c>
      <c r="F22" s="207">
        <f>'3 Personel'!AM50</f>
        <v>174000</v>
      </c>
      <c r="G22" s="207">
        <f>'3 Personel'!AN50</f>
        <v>38400</v>
      </c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</row>
    <row r="23" spans="2:49" outlineLevel="1">
      <c r="B23" s="267" t="str">
        <f>B10</f>
        <v>P3 Munich Security Breakfast</v>
      </c>
      <c r="D23" s="207">
        <f>'3 Personel'!Z50</f>
        <v>15700</v>
      </c>
      <c r="E23" s="207">
        <f>'3 Personel'!AG50</f>
        <v>38400</v>
      </c>
      <c r="F23" s="207">
        <f>'3 Personel'!AN50</f>
        <v>38400</v>
      </c>
      <c r="G23" s="207">
        <f>'3 Personel'!AO50</f>
        <v>43200</v>
      </c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</row>
    <row r="24" spans="2:49" outlineLevel="1">
      <c r="B24" s="267" t="str">
        <f>B11</f>
        <v>P4 Resilience Houses (all)</v>
      </c>
      <c r="D24" s="207">
        <f>'3 Personel'!AA50</f>
        <v>28800</v>
      </c>
      <c r="E24" s="207">
        <f>'3 Personel'!AH50</f>
        <v>43200</v>
      </c>
      <c r="F24" s="207">
        <f>'3 Personel'!AO50</f>
        <v>43200</v>
      </c>
      <c r="G24" s="207">
        <f>'3 Personel'!AP50</f>
        <v>0</v>
      </c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</row>
    <row r="25" spans="2:49" outlineLevel="1">
      <c r="B25" s="267" t="str">
        <f>B12</f>
        <v>P5 Indiviidual Packages Sales</v>
      </c>
      <c r="D25" s="207">
        <f>'3 Personel'!AB50</f>
        <v>0</v>
      </c>
      <c r="E25" s="207">
        <f>'3 Personel'!AI50</f>
        <v>0</v>
      </c>
      <c r="F25" s="207">
        <f>'3 Personel'!AQI50</f>
        <v>0</v>
      </c>
      <c r="G25" s="207">
        <f>'3 Personel'!AQJ50</f>
        <v>0</v>
      </c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</row>
    <row r="26" spans="2:49">
      <c r="B26" s="114"/>
    </row>
    <row r="27" spans="2:49" ht="14.4">
      <c r="B27" s="280" t="s">
        <v>5</v>
      </c>
      <c r="D27" s="246">
        <f>'3 Invest'!G58</f>
        <v>8226.5421008403355</v>
      </c>
      <c r="E27" s="246">
        <f>'3 Invest'!H58</f>
        <v>49000</v>
      </c>
      <c r="F27" s="246">
        <f>'3 Invest'!I58</f>
        <v>0</v>
      </c>
      <c r="G27" s="246">
        <f>'3 Invest'!J58</f>
        <v>0</v>
      </c>
      <c r="I27" s="263"/>
      <c r="J27" s="246">
        <f>'3 Invest'!U58</f>
        <v>0</v>
      </c>
      <c r="K27" s="246">
        <f>'3 Invest'!V58</f>
        <v>0</v>
      </c>
      <c r="L27" s="246">
        <f>'3 Invest'!W58</f>
        <v>4000</v>
      </c>
      <c r="M27" s="246">
        <f>'3 Invest'!X58</f>
        <v>49000</v>
      </c>
      <c r="N27" s="246">
        <f>'3 Invest'!Y58</f>
        <v>0</v>
      </c>
      <c r="O27" s="246">
        <f>'3 Invest'!Z58</f>
        <v>0</v>
      </c>
      <c r="P27" s="246">
        <f>'3 Invest'!AA58</f>
        <v>0</v>
      </c>
      <c r="Q27" s="246">
        <f>'3 Invest'!AB58</f>
        <v>0</v>
      </c>
      <c r="R27" s="246">
        <f>'3 Invest'!AC58</f>
        <v>0</v>
      </c>
      <c r="S27" s="246">
        <f>'3 Invest'!AD58</f>
        <v>0</v>
      </c>
      <c r="T27" s="246">
        <f>'3 Invest'!AE58</f>
        <v>0</v>
      </c>
      <c r="U27" s="246">
        <f>'3 Invest'!AF58</f>
        <v>0</v>
      </c>
      <c r="V27" s="246">
        <f>'3 Invest'!AG58</f>
        <v>0</v>
      </c>
      <c r="W27" s="246">
        <f>'3 Invest'!AH58</f>
        <v>0</v>
      </c>
      <c r="X27" s="246">
        <f>'3 Invest'!AI58</f>
        <v>0</v>
      </c>
      <c r="Y27" s="246">
        <f>'3 Invest'!AJ58</f>
        <v>0</v>
      </c>
      <c r="Z27" s="246">
        <f>'3 Invest'!AK58</f>
        <v>0</v>
      </c>
      <c r="AA27" s="246">
        <f>'3 Invest'!AL58</f>
        <v>0</v>
      </c>
      <c r="AB27" s="246">
        <f>'3 Invest'!AM58</f>
        <v>0</v>
      </c>
      <c r="AC27" s="246">
        <f>'3 Invest'!AN58</f>
        <v>0</v>
      </c>
      <c r="AD27" s="246">
        <f>'3 Invest'!AO58</f>
        <v>0</v>
      </c>
      <c r="AE27" s="246">
        <f>'3 Invest'!AP58</f>
        <v>0</v>
      </c>
      <c r="AF27" s="246">
        <f>'3 Invest'!AQ58</f>
        <v>0</v>
      </c>
      <c r="AG27" s="246">
        <f>'3 Invest'!AR58</f>
        <v>0</v>
      </c>
      <c r="AH27" s="246">
        <f>'3 Invest'!AS58</f>
        <v>0</v>
      </c>
      <c r="AI27" s="246">
        <f>'3 Invest'!AT58</f>
        <v>0</v>
      </c>
      <c r="AJ27" s="246">
        <f>'3 Invest'!AU58</f>
        <v>0</v>
      </c>
      <c r="AK27" s="246">
        <f>'3 Invest'!AV58</f>
        <v>0</v>
      </c>
      <c r="AL27" s="246">
        <f>'3 Invest'!AW58</f>
        <v>0</v>
      </c>
      <c r="AM27" s="246">
        <f>'3 Invest'!AX58</f>
        <v>0</v>
      </c>
      <c r="AN27" s="246">
        <f>'3 Invest'!AY58</f>
        <v>0</v>
      </c>
      <c r="AO27" s="246">
        <f>'3 Invest'!AZ58</f>
        <v>0</v>
      </c>
      <c r="AP27" s="246">
        <f>'3 Invest'!BA58</f>
        <v>0</v>
      </c>
      <c r="AQ27" s="246">
        <f>'3 Invest'!BB58</f>
        <v>0</v>
      </c>
      <c r="AR27" s="246">
        <f>'3 Invest'!BC58</f>
        <v>0</v>
      </c>
      <c r="AS27" s="246">
        <f>'3 Invest'!BD58</f>
        <v>0</v>
      </c>
      <c r="AT27" s="246">
        <f>'3 Invest'!BE58</f>
        <v>0</v>
      </c>
      <c r="AU27" s="246">
        <f>'3 Invest'!BF58</f>
        <v>0</v>
      </c>
      <c r="AV27" s="246">
        <f>'3 Invest'!BG58</f>
        <v>0</v>
      </c>
      <c r="AW27" s="246">
        <f>'3 Invest'!BH58</f>
        <v>0</v>
      </c>
    </row>
    <row r="28" spans="2:49">
      <c r="B28" s="114"/>
    </row>
    <row r="29" spans="2:49" ht="14.4">
      <c r="B29" s="279" t="s">
        <v>6</v>
      </c>
      <c r="D29" s="246">
        <f>SUM(D30:D34)</f>
        <v>253100</v>
      </c>
      <c r="E29" s="246">
        <f t="shared" ref="E29:F29" si="78">SUM(E30:E34)</f>
        <v>7514269</v>
      </c>
      <c r="F29" s="246">
        <f t="shared" si="78"/>
        <v>13953237</v>
      </c>
      <c r="G29" s="246">
        <f t="shared" ref="G29" si="79">SUM(G30:G34)</f>
        <v>13983737</v>
      </c>
      <c r="I29" s="246">
        <f t="shared" ref="I29" si="80">SUM(I30:I34)</f>
        <v>0</v>
      </c>
      <c r="J29" s="246">
        <f t="shared" ref="J29" si="81">SUM(J30:J34)</f>
        <v>0</v>
      </c>
      <c r="K29" s="246">
        <f t="shared" ref="K29" si="82">SUM(K30:K34)</f>
        <v>0</v>
      </c>
      <c r="L29" s="246">
        <f t="shared" ref="L29" si="83">SUM(L30:L34)</f>
        <v>188000</v>
      </c>
      <c r="M29" s="246">
        <f t="shared" ref="M29" si="84">SUM(M30:M34)</f>
        <v>85100</v>
      </c>
      <c r="N29" s="246">
        <f t="shared" ref="N29" si="85">SUM(N30:N34)</f>
        <v>147855.75</v>
      </c>
      <c r="O29" s="246">
        <f t="shared" ref="O29" si="86">SUM(O30:O34)</f>
        <v>332855.75</v>
      </c>
      <c r="P29" s="246">
        <f t="shared" ref="P29" si="87">SUM(P30:P34)</f>
        <v>2862855.75</v>
      </c>
      <c r="Q29" s="246">
        <f t="shared" ref="Q29" si="88">SUM(Q30:Q34)</f>
        <v>169522.41666666669</v>
      </c>
      <c r="R29" s="246">
        <f t="shared" ref="R29" si="89">SUM(R30:R34)</f>
        <v>144522.41666666669</v>
      </c>
      <c r="S29" s="246">
        <f t="shared" ref="S29" si="90">SUM(S30:S34)</f>
        <v>189522.41666666669</v>
      </c>
      <c r="T29" s="246">
        <f t="shared" ref="T29" si="91">SUM(T30:T34)</f>
        <v>177855.75</v>
      </c>
      <c r="U29" s="246">
        <f t="shared" ref="U29" si="92">SUM(U30:U34)</f>
        <v>152855.75</v>
      </c>
      <c r="V29" s="246">
        <f t="shared" ref="V29" si="93">SUM(V30:V34)</f>
        <v>2892022.4166666665</v>
      </c>
      <c r="W29" s="246">
        <f t="shared" ref="W29" si="94">SUM(W30:W34)</f>
        <v>172022.41666666669</v>
      </c>
      <c r="X29" s="246">
        <f t="shared" ref="X29" si="95">SUM(X30:X34)</f>
        <v>232022.41666666669</v>
      </c>
      <c r="Y29" s="246">
        <f t="shared" ref="Y29" si="96">SUM(Y30:Y34)</f>
        <v>160355.75</v>
      </c>
      <c r="Z29" s="246">
        <f t="shared" ref="Z29" si="97">SUM(Z30:Z34)</f>
        <v>261894.75</v>
      </c>
      <c r="AA29" s="246">
        <f t="shared" ref="AA29" si="98">SUM(AA30:AA34)</f>
        <v>437394.75</v>
      </c>
      <c r="AB29" s="246">
        <f t="shared" ref="AB29" si="99">SUM(AB30:AB34)</f>
        <v>5672394.75</v>
      </c>
      <c r="AC29" s="246">
        <f t="shared" ref="AC29" si="100">SUM(AC30:AC34)</f>
        <v>294061.41666666669</v>
      </c>
      <c r="AD29" s="246">
        <f t="shared" ref="AD29" si="101">SUM(AD30:AD34)</f>
        <v>249061.41666666669</v>
      </c>
      <c r="AE29" s="246">
        <f t="shared" ref="AE29" si="102">SUM(AE30:AE34)</f>
        <v>339061.41666666669</v>
      </c>
      <c r="AF29" s="246">
        <f t="shared" ref="AF29" si="103">SUM(AF30:AF34)</f>
        <v>267394.75</v>
      </c>
      <c r="AG29" s="246">
        <f t="shared" ref="AG29" si="104">SUM(AG30:AG34)</f>
        <v>247394.75</v>
      </c>
      <c r="AH29" s="246">
        <f t="shared" ref="AH29" si="105">SUM(AH30:AH34)</f>
        <v>5694061.416666667</v>
      </c>
      <c r="AI29" s="246">
        <f t="shared" ref="AI29" si="106">SUM(AI30:AI34)</f>
        <v>254061.41666666669</v>
      </c>
      <c r="AJ29" s="246">
        <f t="shared" ref="AJ29" si="107">SUM(AJ30:AJ34)</f>
        <v>349061.41666666669</v>
      </c>
      <c r="AK29" s="246">
        <f t="shared" ref="AK29:AV29" si="108">SUM(AK30:AK34)</f>
        <v>247394.75</v>
      </c>
      <c r="AL29" s="246">
        <f t="shared" si="108"/>
        <v>272394.75</v>
      </c>
      <c r="AM29" s="246">
        <f t="shared" si="108"/>
        <v>437394.75</v>
      </c>
      <c r="AN29" s="246">
        <f t="shared" si="108"/>
        <v>5682394.75</v>
      </c>
      <c r="AO29" s="246">
        <f t="shared" si="108"/>
        <v>299061.41666666669</v>
      </c>
      <c r="AP29" s="246">
        <f t="shared" si="108"/>
        <v>249061.41666666669</v>
      </c>
      <c r="AQ29" s="246">
        <f t="shared" si="108"/>
        <v>344061.41666666669</v>
      </c>
      <c r="AR29" s="246">
        <f t="shared" si="108"/>
        <v>267394.75</v>
      </c>
      <c r="AS29" s="246">
        <f t="shared" si="108"/>
        <v>252394.75</v>
      </c>
      <c r="AT29" s="246">
        <f t="shared" si="108"/>
        <v>5684061.416666667</v>
      </c>
      <c r="AU29" s="246">
        <f t="shared" si="108"/>
        <v>254061.41666666669</v>
      </c>
      <c r="AV29" s="246">
        <f t="shared" si="108"/>
        <v>349061.41666666669</v>
      </c>
      <c r="AW29" s="246">
        <f t="shared" ref="AW29" si="109">SUM(AW30:AW34)</f>
        <v>252394.75</v>
      </c>
    </row>
    <row r="30" spans="2:49">
      <c r="B30" s="281" t="str">
        <f>B8</f>
        <v>P1 Platform (Comility)</v>
      </c>
      <c r="D30" s="207">
        <f>'P1 Comility'!G87</f>
        <v>253100</v>
      </c>
      <c r="E30" s="207">
        <f>'P1 Comility'!H87</f>
        <v>1158400</v>
      </c>
      <c r="F30" s="207">
        <f>'P1 Comility'!I87</f>
        <v>1309100</v>
      </c>
      <c r="G30" s="207">
        <f>'P1 Comility'!J87</f>
        <v>1309600</v>
      </c>
      <c r="I30" s="207"/>
      <c r="J30" s="207">
        <f>'P1 Comility'!L87</f>
        <v>0</v>
      </c>
      <c r="K30" s="207">
        <f>'P1 Comility'!M87</f>
        <v>0</v>
      </c>
      <c r="L30" s="207">
        <f>'P1 Comility'!N87</f>
        <v>188000</v>
      </c>
      <c r="M30" s="207">
        <f>'P1 Comility'!O87</f>
        <v>85100</v>
      </c>
      <c r="N30" s="207">
        <f>'P1 Comility'!Q87</f>
        <v>100700</v>
      </c>
      <c r="O30" s="207">
        <f>'P1 Comility'!R87</f>
        <v>100700</v>
      </c>
      <c r="P30" s="207">
        <f>'P1 Comility'!S87</f>
        <v>125700</v>
      </c>
      <c r="Q30" s="207">
        <f>'P1 Comility'!U87</f>
        <v>100700</v>
      </c>
      <c r="R30" s="207">
        <f>'P1 Comility'!V87</f>
        <v>95700</v>
      </c>
      <c r="S30" s="207">
        <f>'P1 Comility'!W87</f>
        <v>100700</v>
      </c>
      <c r="T30" s="207">
        <f>'P1 Comility'!Y87</f>
        <v>130700</v>
      </c>
      <c r="U30" s="207">
        <f>'P1 Comility'!Z87</f>
        <v>100700</v>
      </c>
      <c r="V30" s="207">
        <f>'P1 Comility'!AA87</f>
        <v>95700</v>
      </c>
      <c r="W30" s="207">
        <f>'P1 Comility'!AC87</f>
        <v>100700</v>
      </c>
      <c r="X30" s="207">
        <f>'P1 Comility'!AD87</f>
        <v>125700</v>
      </c>
      <c r="Y30" s="207">
        <f>'P1 Comility'!AE87</f>
        <v>100700</v>
      </c>
      <c r="Z30" s="207">
        <f>'P1 Comility'!AG87</f>
        <v>132800</v>
      </c>
      <c r="AA30" s="207">
        <f>'P1 Comility'!AH87</f>
        <v>133300</v>
      </c>
      <c r="AB30" s="207">
        <f>'P1 Comility'!AI87</f>
        <v>158300</v>
      </c>
      <c r="AC30" s="207">
        <f>'P1 Comility'!AK87</f>
        <v>133300</v>
      </c>
      <c r="AD30" s="207">
        <f>'P1 Comility'!AL87</f>
        <v>128300</v>
      </c>
      <c r="AE30" s="207">
        <f>'P1 Comility'!AM87</f>
        <v>133300</v>
      </c>
      <c r="AF30" s="207">
        <f>'P1 Comility'!AO87</f>
        <v>163300</v>
      </c>
      <c r="AG30" s="207">
        <f>'P1 Comility'!AP87</f>
        <v>133300</v>
      </c>
      <c r="AH30" s="207">
        <f>'P1 Comility'!AQ87</f>
        <v>128300</v>
      </c>
      <c r="AI30" s="207">
        <f>'P1 Comility'!AS87</f>
        <v>133300</v>
      </c>
      <c r="AJ30" s="207">
        <f>'P1 Comility'!AT87</f>
        <v>158300</v>
      </c>
      <c r="AK30" s="207">
        <f>'P1 Comility'!AU87</f>
        <v>133300</v>
      </c>
      <c r="AL30" s="207">
        <f>'P1 Comility'!AW87</f>
        <v>133300</v>
      </c>
      <c r="AM30" s="207">
        <f>'P1 Comility'!AX87</f>
        <v>133300</v>
      </c>
      <c r="AN30" s="207">
        <f>'P1 Comility'!AY87</f>
        <v>158300</v>
      </c>
      <c r="AO30" s="207">
        <f>'P1 Comility'!BA87</f>
        <v>133300</v>
      </c>
      <c r="AP30" s="207">
        <f>'P1 Comility'!BB87</f>
        <v>128300</v>
      </c>
      <c r="AQ30" s="207">
        <f>'P1 Comility'!BC87</f>
        <v>133300</v>
      </c>
      <c r="AR30" s="207">
        <f>'P1 Comility'!BE87</f>
        <v>163300</v>
      </c>
      <c r="AS30" s="207">
        <f>'P1 Comility'!BF87</f>
        <v>133300</v>
      </c>
      <c r="AT30" s="207">
        <f>'P1 Comility'!BG87</f>
        <v>128300</v>
      </c>
      <c r="AU30" s="207">
        <f>'P1 Comility'!BI87</f>
        <v>133300</v>
      </c>
      <c r="AV30" s="207">
        <f>'P1 Comility'!BJ87</f>
        <v>158300</v>
      </c>
      <c r="AW30" s="207">
        <f>'P1 Comility'!BK87</f>
        <v>133300</v>
      </c>
    </row>
    <row r="31" spans="2:49">
      <c r="B31" s="258" t="str">
        <f>B9</f>
        <v>P2 Incubator (Defence Elevator)</v>
      </c>
      <c r="D31" s="207">
        <f>'P2 Incubator'!G59</f>
        <v>0</v>
      </c>
      <c r="E31" s="207">
        <f>'P2 Incubator'!H59</f>
        <v>5938000</v>
      </c>
      <c r="F31" s="207">
        <f>'P2 Incubator'!I59</f>
        <v>11771000</v>
      </c>
      <c r="G31" s="207">
        <f>'P2 Incubator'!J59</f>
        <v>11801000</v>
      </c>
      <c r="I31" s="263"/>
      <c r="J31" s="207">
        <f>'P2 Incubator'!T59</f>
        <v>0</v>
      </c>
      <c r="K31" s="207">
        <f>'P2 Incubator'!V59</f>
        <v>0</v>
      </c>
      <c r="L31" s="207">
        <f>'P2 Incubator'!W59</f>
        <v>0</v>
      </c>
      <c r="M31" s="207">
        <f>'P2 Incubator'!X59</f>
        <v>0</v>
      </c>
      <c r="N31" s="207">
        <f>'P2 Incubator'!Z59</f>
        <v>39000</v>
      </c>
      <c r="O31" s="207">
        <f>'P2 Incubator'!AA59</f>
        <v>24000</v>
      </c>
      <c r="P31" s="207">
        <f>'P2 Incubator'!AB59</f>
        <v>2729000</v>
      </c>
      <c r="Q31" s="207">
        <f>'P2 Incubator'!AD59</f>
        <v>60666.666666666672</v>
      </c>
      <c r="R31" s="207">
        <f>'P2 Incubator'!AE59</f>
        <v>40666.666666666672</v>
      </c>
      <c r="S31" s="207">
        <f>'P2 Incubator'!AF59</f>
        <v>80666.666666666672</v>
      </c>
      <c r="T31" s="207">
        <f>'P2 Incubator'!AH59</f>
        <v>24000</v>
      </c>
      <c r="U31" s="207">
        <f>'P2 Incubator'!AI59</f>
        <v>29000</v>
      </c>
      <c r="V31" s="207">
        <f>'P2 Incubator'!AJ59</f>
        <v>2765666.6666666665</v>
      </c>
      <c r="W31" s="207">
        <f>'P2 Incubator'!AL59</f>
        <v>40666.666666666672</v>
      </c>
      <c r="X31" s="207">
        <f>'P2 Incubator'!AM59</f>
        <v>75666.666666666672</v>
      </c>
      <c r="Y31" s="207">
        <f>'P2 Incubator'!AN59</f>
        <v>29000</v>
      </c>
      <c r="Z31" s="207">
        <f>'P2 Incubator'!AP59</f>
        <v>73000</v>
      </c>
      <c r="AA31" s="207">
        <f>'P2 Incubator'!AQ59</f>
        <v>48000</v>
      </c>
      <c r="AB31" s="207">
        <f>'P2 Incubator'!AR59</f>
        <v>5458000</v>
      </c>
      <c r="AC31" s="207">
        <f>'P2 Incubator'!AT59</f>
        <v>104666.66666666667</v>
      </c>
      <c r="AD31" s="207">
        <f>'P2 Incubator'!AU59</f>
        <v>64666.666666666672</v>
      </c>
      <c r="AE31" s="207">
        <f>'P2 Incubator'!AV59</f>
        <v>149666.66666666669</v>
      </c>
      <c r="AF31" s="207">
        <f>'P2 Incubator'!AX59</f>
        <v>48000</v>
      </c>
      <c r="AG31" s="207">
        <f>'P2 Incubator'!AY59</f>
        <v>58000</v>
      </c>
      <c r="AH31" s="207">
        <f>'P2 Incubator'!AZ59</f>
        <v>5509666.666666667</v>
      </c>
      <c r="AI31" s="207">
        <f>'P2 Incubator'!BB59</f>
        <v>64666.666666666672</v>
      </c>
      <c r="AJ31" s="207">
        <f>'P2 Incubator'!BC59</f>
        <v>134666.66666666669</v>
      </c>
      <c r="AK31" s="207">
        <f>'P2 Incubator'!BD59</f>
        <v>58000</v>
      </c>
      <c r="AL31" s="207">
        <f>'P2 Incubator'!BF59</f>
        <v>83000</v>
      </c>
      <c r="AM31" s="207">
        <f>'P2 Incubator'!BG59</f>
        <v>48000</v>
      </c>
      <c r="AN31" s="207">
        <f>'P2 Incubator'!BH59</f>
        <v>5468000</v>
      </c>
      <c r="AO31" s="207">
        <f>'P2 Incubator'!BJ59</f>
        <v>109666.66666666667</v>
      </c>
      <c r="AP31" s="207">
        <f>'P2 Incubator'!BK59</f>
        <v>64666.666666666672</v>
      </c>
      <c r="AQ31" s="207">
        <f>'P2 Incubator'!BL59</f>
        <v>154666.66666666669</v>
      </c>
      <c r="AR31" s="207">
        <f>'P2 Incubator'!BN59</f>
        <v>48000</v>
      </c>
      <c r="AS31" s="207">
        <f>'P2 Incubator'!BO59</f>
        <v>63000</v>
      </c>
      <c r="AT31" s="207">
        <f>'P2 Incubator'!BP59</f>
        <v>5499666.666666667</v>
      </c>
      <c r="AU31" s="207">
        <f>'P2 Incubator'!BR59</f>
        <v>64666.666666666672</v>
      </c>
      <c r="AV31" s="207">
        <f>'P2 Incubator'!BS59</f>
        <v>134666.66666666669</v>
      </c>
      <c r="AW31" s="207">
        <f>'P2 Incubator'!BT59</f>
        <v>63000</v>
      </c>
    </row>
    <row r="32" spans="2:49">
      <c r="B32" s="264" t="str">
        <f>B10</f>
        <v>P3 Munich Security Breakfast</v>
      </c>
      <c r="D32" s="207">
        <f>'P3 MSF'!I33</f>
        <v>0</v>
      </c>
      <c r="E32" s="207">
        <f>'P3 MSF'!J33</f>
        <v>200000</v>
      </c>
      <c r="F32" s="207">
        <f>'P3 MSF'!K33</f>
        <v>200000</v>
      </c>
      <c r="G32" s="207">
        <f>'P3 MSF'!L33</f>
        <v>200000</v>
      </c>
      <c r="I32" s="263"/>
      <c r="J32" s="207">
        <f>'P3 MSF'!V33</f>
        <v>0</v>
      </c>
      <c r="K32" s="207">
        <f>'P3 MSF'!X33</f>
        <v>0</v>
      </c>
      <c r="L32" s="207">
        <f>'P3 MSF'!Y33</f>
        <v>0</v>
      </c>
      <c r="M32" s="207">
        <f>'P3 MSF'!Z33</f>
        <v>0</v>
      </c>
      <c r="N32" s="207">
        <f>'P3 MSF'!AB33</f>
        <v>0</v>
      </c>
      <c r="O32" s="207">
        <f>'P3 MSF'!AC33</f>
        <v>200000</v>
      </c>
      <c r="P32" s="207">
        <f>'P3 MSF'!AD33</f>
        <v>0</v>
      </c>
      <c r="Q32" s="207">
        <f>'P3 MSF'!AF33</f>
        <v>0</v>
      </c>
      <c r="R32" s="207">
        <f>'P3 MSF'!AG33</f>
        <v>0</v>
      </c>
      <c r="S32" s="207">
        <f>'P3 MSF'!AH33</f>
        <v>0</v>
      </c>
      <c r="T32" s="207">
        <f>'P3 MSF'!AJ33</f>
        <v>0</v>
      </c>
      <c r="U32" s="207">
        <f>'P3 MSF'!AK33</f>
        <v>0</v>
      </c>
      <c r="V32" s="207">
        <f>'P3 MSF'!AL33</f>
        <v>0</v>
      </c>
      <c r="W32" s="207">
        <f>'P3 MSF'!AN33</f>
        <v>0</v>
      </c>
      <c r="X32" s="207">
        <f>'P3 MSF'!AO33</f>
        <v>0</v>
      </c>
      <c r="Y32" s="207">
        <f>'P3 MSF'!AP33</f>
        <v>0</v>
      </c>
      <c r="Z32" s="207">
        <f>'P3 MSF'!AR33</f>
        <v>0</v>
      </c>
      <c r="AA32" s="207">
        <f>'P3 MSF'!AS33</f>
        <v>200000</v>
      </c>
      <c r="AB32" s="207">
        <f>'P3 MSF'!AT33</f>
        <v>0</v>
      </c>
      <c r="AC32" s="207">
        <f>'P3 MSF'!AV33</f>
        <v>0</v>
      </c>
      <c r="AD32" s="207">
        <f>'P3 MSF'!AW33</f>
        <v>0</v>
      </c>
      <c r="AE32" s="207">
        <f>'P3 MSF'!AX33</f>
        <v>0</v>
      </c>
      <c r="AF32" s="207">
        <f>'P3 MSF'!AZ33</f>
        <v>0</v>
      </c>
      <c r="AG32" s="207">
        <f>'P3 MSF'!BA33</f>
        <v>0</v>
      </c>
      <c r="AH32" s="207">
        <f>'P3 MSF'!BB33</f>
        <v>0</v>
      </c>
      <c r="AI32" s="207">
        <f>'P3 MSF'!BD33</f>
        <v>0</v>
      </c>
      <c r="AJ32" s="207">
        <f>'P3 MSF'!BE33</f>
        <v>0</v>
      </c>
      <c r="AK32" s="207">
        <f>'P3 MSF'!BF33</f>
        <v>0</v>
      </c>
      <c r="AL32" s="207">
        <f>'P3 MSF'!BH33</f>
        <v>0</v>
      </c>
      <c r="AM32" s="207">
        <f>'P3 MSF'!BI33</f>
        <v>200000</v>
      </c>
      <c r="AN32" s="207">
        <f>'P3 MSF'!BJ33</f>
        <v>0</v>
      </c>
      <c r="AO32" s="207">
        <f>'P3 MSF'!BL33</f>
        <v>0</v>
      </c>
      <c r="AP32" s="207">
        <f>'P3 MSF'!BM33</f>
        <v>0</v>
      </c>
      <c r="AQ32" s="207">
        <f>'P3 MSF'!BN33</f>
        <v>0</v>
      </c>
      <c r="AR32" s="207">
        <f>'P3 MSF'!BP33</f>
        <v>0</v>
      </c>
      <c r="AS32" s="207">
        <f>'P3 MSF'!BQ33</f>
        <v>0</v>
      </c>
      <c r="AT32" s="207">
        <f>'P3 MSF'!BR33</f>
        <v>0</v>
      </c>
      <c r="AU32" s="207">
        <f>'P3 MSF'!BT33</f>
        <v>0</v>
      </c>
      <c r="AV32" s="207">
        <f>'P3 MSF'!BU33</f>
        <v>0</v>
      </c>
      <c r="AW32" s="207">
        <f>'P3 MSF'!BV33</f>
        <v>0</v>
      </c>
    </row>
    <row r="33" spans="2:49">
      <c r="B33" s="264" t="str">
        <f>B11</f>
        <v>P4 Resilience Houses (all)</v>
      </c>
      <c r="D33" s="207">
        <f>'P4 Resilience House'!F22</f>
        <v>0</v>
      </c>
      <c r="E33" s="207">
        <f>'P4 Resilience House'!G22</f>
        <v>217869</v>
      </c>
      <c r="F33" s="207">
        <f>'P4 Resilience House'!H22</f>
        <v>673137</v>
      </c>
      <c r="G33" s="207">
        <f>'P4 Resilience House'!I22</f>
        <v>673137</v>
      </c>
      <c r="I33" s="263"/>
      <c r="J33" s="207">
        <f>'P4 Resilience House'!S22</f>
        <v>0</v>
      </c>
      <c r="K33" s="207">
        <f>'P4 Resilience House'!U22</f>
        <v>0</v>
      </c>
      <c r="L33" s="207">
        <f>'P4 Resilience House'!V22</f>
        <v>0</v>
      </c>
      <c r="M33" s="207">
        <f>'P4 Resilience House'!W22</f>
        <v>0</v>
      </c>
      <c r="N33" s="207">
        <f>'P4 Resilience House'!Y22</f>
        <v>8155.75</v>
      </c>
      <c r="O33" s="207">
        <f>'P4 Resilience House'!Z22</f>
        <v>8155.75</v>
      </c>
      <c r="P33" s="207">
        <f>'P4 Resilience House'!AA22</f>
        <v>8155.75</v>
      </c>
      <c r="Q33" s="207">
        <f>'P4 Resilience House'!AC22</f>
        <v>8155.75</v>
      </c>
      <c r="R33" s="207">
        <f>'P4 Resilience House'!AD22</f>
        <v>8155.75</v>
      </c>
      <c r="S33" s="207">
        <f>'P4 Resilience House'!AE22</f>
        <v>8155.75</v>
      </c>
      <c r="T33" s="207">
        <f>'P4 Resilience House'!AG22</f>
        <v>23155.75</v>
      </c>
      <c r="U33" s="207">
        <f>'P4 Resilience House'!AH22</f>
        <v>23155.75</v>
      </c>
      <c r="V33" s="207">
        <f>'P4 Resilience House'!AI22</f>
        <v>30655.75</v>
      </c>
      <c r="W33" s="207">
        <f>'P4 Resilience House'!AK22</f>
        <v>30655.75</v>
      </c>
      <c r="X33" s="207">
        <f>'P4 Resilience House'!AL22</f>
        <v>30655.75</v>
      </c>
      <c r="Y33" s="207">
        <f>'P4 Resilience House'!AM22</f>
        <v>30655.75</v>
      </c>
      <c r="Z33" s="207">
        <f>'P4 Resilience House'!AO22</f>
        <v>56094.75</v>
      </c>
      <c r="AA33" s="207">
        <f>'P4 Resilience House'!AP22</f>
        <v>56094.75</v>
      </c>
      <c r="AB33" s="207">
        <f>'P4 Resilience House'!AQ22</f>
        <v>56094.75</v>
      </c>
      <c r="AC33" s="207">
        <f>'P4 Resilience House'!AS22</f>
        <v>56094.75</v>
      </c>
      <c r="AD33" s="207">
        <f>'P4 Resilience House'!AT22</f>
        <v>56094.75</v>
      </c>
      <c r="AE33" s="207">
        <f>'P4 Resilience House'!AU22</f>
        <v>56094.75</v>
      </c>
      <c r="AF33" s="207">
        <f>'P4 Resilience House'!AW22</f>
        <v>56094.75</v>
      </c>
      <c r="AG33" s="207">
        <f>'P4 Resilience House'!AX22</f>
        <v>56094.75</v>
      </c>
      <c r="AH33" s="207">
        <f>'P4 Resilience House'!AY22</f>
        <v>56094.75</v>
      </c>
      <c r="AI33" s="207">
        <f>'P4 Resilience House'!BA22</f>
        <v>56094.75</v>
      </c>
      <c r="AJ33" s="207">
        <f>'P4 Resilience House'!BB22</f>
        <v>56094.75</v>
      </c>
      <c r="AK33" s="207">
        <f>'P4 Resilience House'!BC22</f>
        <v>56094.75</v>
      </c>
      <c r="AL33" s="207">
        <f>'P4 Resilience House'!BE22</f>
        <v>56094.75</v>
      </c>
      <c r="AM33" s="207">
        <f>'P4 Resilience House'!BF22</f>
        <v>56094.75</v>
      </c>
      <c r="AN33" s="207">
        <f>'P4 Resilience House'!BG22</f>
        <v>56094.75</v>
      </c>
      <c r="AO33" s="207">
        <f>'P4 Resilience House'!BI22</f>
        <v>56094.75</v>
      </c>
      <c r="AP33" s="207">
        <f>'P4 Resilience House'!BJ22</f>
        <v>56094.75</v>
      </c>
      <c r="AQ33" s="207">
        <f>'P4 Resilience House'!BK22</f>
        <v>56094.75</v>
      </c>
      <c r="AR33" s="207">
        <f>'P4 Resilience House'!BM22</f>
        <v>56094.75</v>
      </c>
      <c r="AS33" s="207">
        <f>'P4 Resilience House'!BN22</f>
        <v>56094.75</v>
      </c>
      <c r="AT33" s="207">
        <f>'P4 Resilience House'!BO22</f>
        <v>56094.75</v>
      </c>
      <c r="AU33" s="207">
        <f>'P4 Resilience House'!BQ22</f>
        <v>56094.75</v>
      </c>
      <c r="AV33" s="207">
        <f>'P4 Resilience House'!BR22</f>
        <v>56094.75</v>
      </c>
      <c r="AW33" s="207">
        <f>'P4 Resilience House'!BS22</f>
        <v>56094.75</v>
      </c>
    </row>
    <row r="34" spans="2:49">
      <c r="B34" s="264" t="str">
        <f>B12</f>
        <v>P5 Indiviidual Packages Sales</v>
      </c>
      <c r="D34" s="207">
        <f>'P5 Individual Packages'!G60</f>
        <v>0</v>
      </c>
      <c r="E34" s="207">
        <f>'P5 Individual Packages'!H60</f>
        <v>0</v>
      </c>
      <c r="F34" s="207">
        <f>'P5 Individual Packages'!I60</f>
        <v>0</v>
      </c>
      <c r="G34" s="207">
        <f>'P5 Individual Packages'!J60</f>
        <v>0</v>
      </c>
      <c r="I34" s="263"/>
      <c r="J34" s="207">
        <f>'P5 Individual Packages'!S60</f>
        <v>0</v>
      </c>
      <c r="K34" s="207">
        <f>'P5 Individual Packages'!T60</f>
        <v>0</v>
      </c>
      <c r="L34" s="207">
        <f>'P5 Individual Packages'!U60</f>
        <v>0</v>
      </c>
      <c r="M34" s="207">
        <f>'P5 Individual Packages'!V60</f>
        <v>0</v>
      </c>
      <c r="N34" s="207">
        <f>'P5 Individual Packages'!W60</f>
        <v>0</v>
      </c>
      <c r="O34" s="207">
        <f>'P5 Individual Packages'!X60</f>
        <v>0</v>
      </c>
      <c r="P34" s="207">
        <f>'P5 Individual Packages'!Y60</f>
        <v>0</v>
      </c>
      <c r="Q34" s="207">
        <f>'P5 Individual Packages'!Z60</f>
        <v>0</v>
      </c>
      <c r="R34" s="207">
        <f>'P5 Individual Packages'!AA60</f>
        <v>0</v>
      </c>
      <c r="S34" s="207">
        <f>'P5 Individual Packages'!AB60</f>
        <v>0</v>
      </c>
      <c r="T34" s="207">
        <f>'P5 Individual Packages'!AC60</f>
        <v>0</v>
      </c>
      <c r="U34" s="207">
        <f>'P5 Individual Packages'!AD60</f>
        <v>0</v>
      </c>
      <c r="V34" s="207">
        <f>'P5 Individual Packages'!AE60</f>
        <v>0</v>
      </c>
      <c r="W34" s="207">
        <f>'P5 Individual Packages'!AF60</f>
        <v>0</v>
      </c>
      <c r="X34" s="207">
        <f>'P5 Individual Packages'!AG60</f>
        <v>0</v>
      </c>
      <c r="Y34" s="207">
        <f>'P5 Individual Packages'!AH60</f>
        <v>0</v>
      </c>
      <c r="Z34" s="207">
        <f>'P5 Individual Packages'!AI60</f>
        <v>0</v>
      </c>
      <c r="AA34" s="207">
        <f>'P5 Individual Packages'!AJ60</f>
        <v>0</v>
      </c>
      <c r="AB34" s="207">
        <f>'P5 Individual Packages'!AK60</f>
        <v>0</v>
      </c>
      <c r="AC34" s="207">
        <f>'P5 Individual Packages'!AL60</f>
        <v>0</v>
      </c>
      <c r="AD34" s="207">
        <f>'P5 Individual Packages'!AM60</f>
        <v>0</v>
      </c>
      <c r="AE34" s="207">
        <f>'P5 Individual Packages'!AN60</f>
        <v>0</v>
      </c>
      <c r="AF34" s="207">
        <f>'P5 Individual Packages'!AO60</f>
        <v>0</v>
      </c>
      <c r="AG34" s="207">
        <f>'P5 Individual Packages'!AP60</f>
        <v>0</v>
      </c>
      <c r="AH34" s="207">
        <f>'P5 Individual Packages'!AQ60</f>
        <v>0</v>
      </c>
      <c r="AI34" s="207">
        <f>'P5 Individual Packages'!AR60</f>
        <v>0</v>
      </c>
      <c r="AJ34" s="207">
        <f>'P5 Individual Packages'!AS60</f>
        <v>0</v>
      </c>
      <c r="AK34" s="207">
        <f>'P5 Individual Packages'!AT60</f>
        <v>0</v>
      </c>
      <c r="AL34" s="207">
        <f>'P5 Individual Packages'!AU60</f>
        <v>0</v>
      </c>
      <c r="AM34" s="207">
        <f>'P5 Individual Packages'!AV60</f>
        <v>0</v>
      </c>
      <c r="AN34" s="207">
        <f>'P5 Individual Packages'!AW60</f>
        <v>0</v>
      </c>
      <c r="AO34" s="207">
        <f>'P5 Individual Packages'!AX60</f>
        <v>0</v>
      </c>
      <c r="AP34" s="207">
        <f>'P5 Individual Packages'!AY60</f>
        <v>0</v>
      </c>
      <c r="AQ34" s="207">
        <f>'P5 Individual Packages'!AZ60</f>
        <v>0</v>
      </c>
      <c r="AR34" s="207">
        <f>'P5 Individual Packages'!BA60</f>
        <v>0</v>
      </c>
      <c r="AS34" s="207">
        <f>'P5 Individual Packages'!BB60</f>
        <v>0</v>
      </c>
      <c r="AT34" s="207">
        <f>'P5 Individual Packages'!BC60</f>
        <v>0</v>
      </c>
      <c r="AU34" s="207">
        <f>'P5 Individual Packages'!BD60</f>
        <v>0</v>
      </c>
      <c r="AV34" s="207">
        <f>'P5 Individual Packages'!BE60</f>
        <v>0</v>
      </c>
      <c r="AW34" s="207">
        <f>'P5 Individual Packages'!BF60</f>
        <v>0</v>
      </c>
    </row>
    <row r="35" spans="2:49">
      <c r="B35" s="265"/>
    </row>
    <row r="36" spans="2:49" ht="14.4">
      <c r="B36" s="280" t="s">
        <v>7</v>
      </c>
      <c r="D36" s="246">
        <f>SUM(D37:D41)</f>
        <v>4000</v>
      </c>
      <c r="E36" s="246">
        <f t="shared" ref="E36" si="110">SUM(E37:E41)</f>
        <v>564000</v>
      </c>
      <c r="F36" s="246">
        <f t="shared" ref="F36:G36" si="111">SUM(F37:F41)</f>
        <v>408000</v>
      </c>
      <c r="G36" s="246">
        <f t="shared" si="111"/>
        <v>300000</v>
      </c>
      <c r="I36" s="246">
        <f t="shared" ref="I36" si="112">SUM(I37:I41)</f>
        <v>0</v>
      </c>
      <c r="J36" s="246">
        <f t="shared" ref="J36" si="113">SUM(J37:J41)</f>
        <v>0</v>
      </c>
      <c r="K36" s="246">
        <f t="shared" ref="K36" si="114">SUM(K37:K41)</f>
        <v>0</v>
      </c>
      <c r="L36" s="246">
        <f t="shared" ref="L36" si="115">SUM(L37:L41)</f>
        <v>0</v>
      </c>
      <c r="M36" s="246">
        <f t="shared" ref="M36" si="116">SUM(M37:M41)</f>
        <v>4000</v>
      </c>
      <c r="N36" s="246">
        <f t="shared" ref="N36" si="117">SUM(N37:N41)</f>
        <v>112000</v>
      </c>
      <c r="O36" s="246">
        <f t="shared" ref="O36" si="118">SUM(O37:O41)</f>
        <v>0</v>
      </c>
      <c r="P36" s="246">
        <f t="shared" ref="P36" si="119">SUM(P37:P41)</f>
        <v>150000</v>
      </c>
      <c r="Q36" s="246">
        <f t="shared" ref="Q36" si="120">SUM(Q37:Q41)</f>
        <v>0</v>
      </c>
      <c r="R36" s="246">
        <f t="shared" ref="R36" si="121">SUM(R37:R41)</f>
        <v>0</v>
      </c>
      <c r="S36" s="246">
        <f t="shared" ref="S36" si="122">SUM(S37:S41)</f>
        <v>0</v>
      </c>
      <c r="T36" s="246">
        <f t="shared" ref="T36" si="123">SUM(T37:T41)</f>
        <v>120000</v>
      </c>
      <c r="U36" s="246">
        <f t="shared" ref="U36" si="124">SUM(U37:U41)</f>
        <v>0</v>
      </c>
      <c r="V36" s="246">
        <f t="shared" ref="V36" si="125">SUM(V37:V41)</f>
        <v>182000</v>
      </c>
      <c r="W36" s="246">
        <f t="shared" ref="W36" si="126">SUM(W37:W41)</f>
        <v>0</v>
      </c>
      <c r="X36" s="246">
        <f t="shared" ref="X36" si="127">SUM(X37:X41)</f>
        <v>0</v>
      </c>
      <c r="Y36" s="246">
        <f t="shared" ref="Y36" si="128">SUM(Y37:Y41)</f>
        <v>0</v>
      </c>
      <c r="Z36" s="246">
        <f t="shared" ref="Z36" si="129">SUM(Z37:Z41)</f>
        <v>108000</v>
      </c>
      <c r="AA36" s="246">
        <f t="shared" ref="AA36" si="130">SUM(AA37:AA41)</f>
        <v>0</v>
      </c>
      <c r="AB36" s="246">
        <f t="shared" ref="AB36" si="131">SUM(AB37:AB41)</f>
        <v>150000</v>
      </c>
      <c r="AC36" s="246">
        <f t="shared" ref="AC36" si="132">SUM(AC37:AC41)</f>
        <v>0</v>
      </c>
      <c r="AD36" s="246">
        <f t="shared" ref="AD36" si="133">SUM(AD37:AD41)</f>
        <v>0</v>
      </c>
      <c r="AE36" s="246">
        <f t="shared" ref="AE36" si="134">SUM(AE37:AE41)</f>
        <v>0</v>
      </c>
      <c r="AF36" s="246">
        <f t="shared" ref="AF36" si="135">SUM(AF37:AF41)</f>
        <v>0</v>
      </c>
      <c r="AG36" s="246">
        <f t="shared" ref="AG36" si="136">SUM(AG37:AG41)</f>
        <v>0</v>
      </c>
      <c r="AH36" s="246">
        <f t="shared" ref="AH36" si="137">SUM(AH37:AH41)</f>
        <v>150000</v>
      </c>
      <c r="AI36" s="246">
        <f t="shared" ref="AI36" si="138">SUM(AI37:AI41)</f>
        <v>0</v>
      </c>
      <c r="AJ36" s="246">
        <f t="shared" ref="AJ36" si="139">SUM(AJ37:AJ41)</f>
        <v>0</v>
      </c>
      <c r="AK36" s="246">
        <f t="shared" ref="AK36:AV36" si="140">SUM(AK37:AK41)</f>
        <v>0</v>
      </c>
      <c r="AL36" s="246">
        <f t="shared" si="140"/>
        <v>0</v>
      </c>
      <c r="AM36" s="246">
        <f t="shared" si="140"/>
        <v>0</v>
      </c>
      <c r="AN36" s="246">
        <f t="shared" si="140"/>
        <v>150000</v>
      </c>
      <c r="AO36" s="246">
        <f t="shared" si="140"/>
        <v>0</v>
      </c>
      <c r="AP36" s="246">
        <f t="shared" si="140"/>
        <v>0</v>
      </c>
      <c r="AQ36" s="246">
        <f t="shared" si="140"/>
        <v>0</v>
      </c>
      <c r="AR36" s="246">
        <f t="shared" si="140"/>
        <v>0</v>
      </c>
      <c r="AS36" s="246">
        <f t="shared" si="140"/>
        <v>0</v>
      </c>
      <c r="AT36" s="246">
        <f t="shared" si="140"/>
        <v>150000</v>
      </c>
      <c r="AU36" s="246">
        <f t="shared" si="140"/>
        <v>0</v>
      </c>
      <c r="AV36" s="246">
        <f t="shared" si="140"/>
        <v>0</v>
      </c>
      <c r="AW36" s="246">
        <f t="shared" ref="AW36" si="141">SUM(AW37:AW41)</f>
        <v>0</v>
      </c>
    </row>
    <row r="37" spans="2:49">
      <c r="B37" s="281" t="str">
        <f>B8</f>
        <v>P1 Platform (Comility)</v>
      </c>
      <c r="D37" s="207">
        <f>'P1 Comility'!G101</f>
        <v>4000</v>
      </c>
      <c r="E37" s="207">
        <f>'P1 Comility'!H101</f>
        <v>4000</v>
      </c>
      <c r="F37" s="207">
        <f>'P1 Comility'!I101</f>
        <v>4000</v>
      </c>
      <c r="G37" s="207">
        <f>'P1 Comility'!J101</f>
        <v>0</v>
      </c>
      <c r="I37" s="207"/>
      <c r="J37" s="207">
        <f>'P1 Comility'!L101</f>
        <v>0</v>
      </c>
      <c r="K37" s="207">
        <f>'P1 Comility'!M101</f>
        <v>0</v>
      </c>
      <c r="L37" s="207">
        <f>'P1 Comility'!N101</f>
        <v>0</v>
      </c>
      <c r="M37" s="207">
        <f>'P1 Comility'!O101</f>
        <v>4000</v>
      </c>
      <c r="N37" s="207">
        <f>'P1 Comility'!Q101</f>
        <v>4000</v>
      </c>
      <c r="O37" s="207">
        <f>'P1 Comility'!R101</f>
        <v>0</v>
      </c>
      <c r="P37" s="207">
        <f>'P1 Comility'!S101</f>
        <v>0</v>
      </c>
      <c r="Q37" s="207">
        <f>'P1 Comility'!U101</f>
        <v>0</v>
      </c>
      <c r="R37" s="207">
        <f>'P1 Comility'!V101</f>
        <v>0</v>
      </c>
      <c r="S37" s="207">
        <f>'P1 Comility'!W101</f>
        <v>0</v>
      </c>
      <c r="T37" s="207">
        <f>'P1 Comility'!Y101</f>
        <v>0</v>
      </c>
      <c r="U37" s="207">
        <f>'P1 Comility'!Z101</f>
        <v>0</v>
      </c>
      <c r="V37" s="207">
        <f>'P1 Comility'!AA101</f>
        <v>0</v>
      </c>
      <c r="W37" s="207">
        <f>'P1 Comility'!AC101</f>
        <v>0</v>
      </c>
      <c r="X37" s="207">
        <f>'P1 Comility'!AD101</f>
        <v>0</v>
      </c>
      <c r="Y37" s="207">
        <f>'P1 Comility'!AE101</f>
        <v>0</v>
      </c>
      <c r="Z37" s="207">
        <f>'P1 Comility'!AG101</f>
        <v>4000</v>
      </c>
      <c r="AA37" s="207">
        <f>'P1 Comility'!AH101</f>
        <v>0</v>
      </c>
      <c r="AB37" s="207">
        <f>'P1 Comility'!AI101</f>
        <v>0</v>
      </c>
      <c r="AC37" s="207">
        <f>'P1 Comility'!AK101</f>
        <v>0</v>
      </c>
      <c r="AD37" s="207">
        <f>'P1 Comility'!AL101</f>
        <v>0</v>
      </c>
      <c r="AE37" s="207">
        <f>'P1 Comility'!AM101</f>
        <v>0</v>
      </c>
      <c r="AF37" s="207">
        <f>'P1 Comility'!AO101</f>
        <v>0</v>
      </c>
      <c r="AG37" s="207">
        <f>'P1 Comility'!AP101</f>
        <v>0</v>
      </c>
      <c r="AH37" s="207">
        <f>'P1 Comility'!AQ101</f>
        <v>0</v>
      </c>
      <c r="AI37" s="207">
        <f>'P1 Comility'!AS101</f>
        <v>0</v>
      </c>
      <c r="AJ37" s="207">
        <f>'P1 Comility'!AT101</f>
        <v>0</v>
      </c>
      <c r="AK37" s="207">
        <f>'P1 Comility'!AU101</f>
        <v>0</v>
      </c>
      <c r="AL37" s="207">
        <f>'P1 Comility'!AW101</f>
        <v>0</v>
      </c>
      <c r="AM37" s="207">
        <f>'P1 Comility'!AX101</f>
        <v>0</v>
      </c>
      <c r="AN37" s="207">
        <f>'P1 Comility'!AY101</f>
        <v>0</v>
      </c>
      <c r="AO37" s="207">
        <f>'P1 Comility'!BA101</f>
        <v>0</v>
      </c>
      <c r="AP37" s="207">
        <f>'P1 Comility'!BB101</f>
        <v>0</v>
      </c>
      <c r="AQ37" s="207">
        <f>'P1 Comility'!BC101</f>
        <v>0</v>
      </c>
      <c r="AR37" s="207">
        <f>'P1 Comility'!BE101</f>
        <v>0</v>
      </c>
      <c r="AS37" s="207">
        <f>'P1 Comility'!BF101</f>
        <v>0</v>
      </c>
      <c r="AT37" s="207">
        <f>'P1 Comility'!BG101</f>
        <v>0</v>
      </c>
      <c r="AU37" s="207">
        <f>'P1 Comility'!BI101</f>
        <v>0</v>
      </c>
      <c r="AV37" s="207">
        <f>'P1 Comility'!BJ101</f>
        <v>0</v>
      </c>
      <c r="AW37" s="207">
        <f>'P1 Comility'!BK101</f>
        <v>0</v>
      </c>
    </row>
    <row r="38" spans="2:49">
      <c r="B38" s="258" t="str">
        <f>B9</f>
        <v>P2 Incubator (Defence Elevator)</v>
      </c>
      <c r="D38" s="207">
        <f>'P2 Incubator'!G75</f>
        <v>0</v>
      </c>
      <c r="E38" s="207">
        <f>'P2 Incubator'!H75</f>
        <v>308000</v>
      </c>
      <c r="F38" s="207">
        <f>'P2 Incubator'!I75</f>
        <v>304000</v>
      </c>
      <c r="G38" s="207">
        <f>'P2 Incubator'!J75</f>
        <v>300000</v>
      </c>
      <c r="I38" s="207"/>
      <c r="J38" s="207">
        <f>'P2 Incubator'!T75</f>
        <v>0</v>
      </c>
      <c r="K38" s="207">
        <f>'P2 Incubator'!V75</f>
        <v>0</v>
      </c>
      <c r="L38" s="207">
        <f>'P2 Incubator'!W75</f>
        <v>0</v>
      </c>
      <c r="M38" s="207">
        <f>'P2 Incubator'!X75</f>
        <v>0</v>
      </c>
      <c r="N38" s="207">
        <f>'P2 Incubator'!Z75</f>
        <v>8000</v>
      </c>
      <c r="O38" s="207">
        <f>'P2 Incubator'!AA75</f>
        <v>0</v>
      </c>
      <c r="P38" s="207">
        <f>'P2 Incubator'!AB75</f>
        <v>150000</v>
      </c>
      <c r="Q38" s="207">
        <f>'P2 Incubator'!AD75</f>
        <v>0</v>
      </c>
      <c r="R38" s="207">
        <f>'P2 Incubator'!AE75</f>
        <v>0</v>
      </c>
      <c r="S38" s="207">
        <f>'P2 Incubator'!AF75</f>
        <v>0</v>
      </c>
      <c r="T38" s="207">
        <f>'P2 Incubator'!AH75</f>
        <v>0</v>
      </c>
      <c r="U38" s="207">
        <f>'P2 Incubator'!AI75</f>
        <v>0</v>
      </c>
      <c r="V38" s="207">
        <f>'P2 Incubator'!AJ75</f>
        <v>150000</v>
      </c>
      <c r="W38" s="207">
        <f>'P2 Incubator'!AL75</f>
        <v>0</v>
      </c>
      <c r="X38" s="207">
        <f>'P2 Incubator'!AM75</f>
        <v>0</v>
      </c>
      <c r="Y38" s="207">
        <f>'P2 Incubator'!AN75</f>
        <v>0</v>
      </c>
      <c r="Z38" s="207">
        <f>'P2 Incubator'!AP75</f>
        <v>4000</v>
      </c>
      <c r="AA38" s="207">
        <f>'P2 Incubator'!AQ75</f>
        <v>0</v>
      </c>
      <c r="AB38" s="207">
        <f>'P2 Incubator'!AR75</f>
        <v>150000</v>
      </c>
      <c r="AC38" s="207">
        <f>'P2 Incubator'!AT75</f>
        <v>0</v>
      </c>
      <c r="AD38" s="207">
        <f>'P2 Incubator'!AU75</f>
        <v>0</v>
      </c>
      <c r="AE38" s="207">
        <f>'P2 Incubator'!AV75</f>
        <v>0</v>
      </c>
      <c r="AF38" s="207">
        <f>'P2 Incubator'!AX75</f>
        <v>0</v>
      </c>
      <c r="AG38" s="207">
        <f>'P2 Incubator'!AY75</f>
        <v>0</v>
      </c>
      <c r="AH38" s="207">
        <f>'P2 Incubator'!AZ75</f>
        <v>150000</v>
      </c>
      <c r="AI38" s="207">
        <f>'P2 Incubator'!BB75</f>
        <v>0</v>
      </c>
      <c r="AJ38" s="207">
        <f>'P2 Incubator'!BC75</f>
        <v>0</v>
      </c>
      <c r="AK38" s="207">
        <f>'P2 Incubator'!BD75</f>
        <v>0</v>
      </c>
      <c r="AL38" s="207">
        <f>'P2 Incubator'!BF75</f>
        <v>0</v>
      </c>
      <c r="AM38" s="207">
        <f>'P2 Incubator'!BG75</f>
        <v>0</v>
      </c>
      <c r="AN38" s="207">
        <f>'P2 Incubator'!BH75</f>
        <v>150000</v>
      </c>
      <c r="AO38" s="207">
        <f>'P2 Incubator'!BJ75</f>
        <v>0</v>
      </c>
      <c r="AP38" s="207">
        <f>'P2 Incubator'!BK75</f>
        <v>0</v>
      </c>
      <c r="AQ38" s="207">
        <f>'P2 Incubator'!BL75</f>
        <v>0</v>
      </c>
      <c r="AR38" s="207">
        <f>'P2 Incubator'!BN75</f>
        <v>0</v>
      </c>
      <c r="AS38" s="207">
        <f>'P2 Incubator'!BO75</f>
        <v>0</v>
      </c>
      <c r="AT38" s="207">
        <f>'P2 Incubator'!BP75</f>
        <v>150000</v>
      </c>
      <c r="AU38" s="207">
        <f>'P2 Incubator'!BR75</f>
        <v>0</v>
      </c>
      <c r="AV38" s="207">
        <f>'P2 Incubator'!BS75</f>
        <v>0</v>
      </c>
      <c r="AW38" s="207">
        <f>'P2 Incubator'!BT75</f>
        <v>0</v>
      </c>
    </row>
    <row r="39" spans="2:49">
      <c r="B39" s="264" t="str">
        <f t="shared" ref="B39:B41" si="142">B10</f>
        <v>P3 Munich Security Breakfast</v>
      </c>
      <c r="D39" s="207">
        <f>'P3 MSF'!I44</f>
        <v>0</v>
      </c>
      <c r="E39" s="207">
        <f>'P3 MSF'!J44</f>
        <v>0</v>
      </c>
      <c r="F39" s="207">
        <f>'P3 MSF'!K44</f>
        <v>0</v>
      </c>
      <c r="G39" s="207">
        <f>'P3 MSF'!L44</f>
        <v>0</v>
      </c>
      <c r="I39" s="207"/>
      <c r="J39" s="207">
        <f>'P3 MSF'!V44</f>
        <v>0</v>
      </c>
      <c r="K39" s="207">
        <f>'P3 MSF'!X44</f>
        <v>0</v>
      </c>
      <c r="L39" s="207">
        <f>'P3 MSF'!Y44</f>
        <v>0</v>
      </c>
      <c r="M39" s="207">
        <f>'P3 MSF'!Z44</f>
        <v>0</v>
      </c>
      <c r="N39" s="207">
        <f>'P3 MSF'!AB44</f>
        <v>0</v>
      </c>
      <c r="O39" s="207">
        <f>'P3 MSF'!AC44</f>
        <v>0</v>
      </c>
      <c r="P39" s="207">
        <f>'P3 MSF'!AD44</f>
        <v>0</v>
      </c>
      <c r="Q39" s="207">
        <f>'P3 MSF'!AF44</f>
        <v>0</v>
      </c>
      <c r="R39" s="207">
        <f>'P3 MSF'!AG44</f>
        <v>0</v>
      </c>
      <c r="S39" s="207">
        <f>'P3 MSF'!AH44</f>
        <v>0</v>
      </c>
      <c r="T39" s="207">
        <f>'P3 MSF'!AJ44</f>
        <v>0</v>
      </c>
      <c r="U39" s="207">
        <f>'P3 MSF'!AK44</f>
        <v>0</v>
      </c>
      <c r="V39" s="207">
        <f>'P3 MSF'!AL44</f>
        <v>0</v>
      </c>
      <c r="W39" s="207">
        <f>'P3 MSF'!AN44</f>
        <v>0</v>
      </c>
      <c r="X39" s="207">
        <f>'P3 MSF'!AO44</f>
        <v>0</v>
      </c>
      <c r="Y39" s="207">
        <f>'P3 MSF'!AP44</f>
        <v>0</v>
      </c>
      <c r="Z39" s="207">
        <f>'P3 MSF'!AR44</f>
        <v>0</v>
      </c>
      <c r="AA39" s="207">
        <f>'P3 MSF'!AS44</f>
        <v>0</v>
      </c>
      <c r="AB39" s="207">
        <f>'P3 MSF'!AT44</f>
        <v>0</v>
      </c>
      <c r="AC39" s="207">
        <f>'P3 MSF'!AV44</f>
        <v>0</v>
      </c>
      <c r="AD39" s="207">
        <f>'P3 MSF'!AW44</f>
        <v>0</v>
      </c>
      <c r="AE39" s="207">
        <f>'P3 MSF'!AX44</f>
        <v>0</v>
      </c>
      <c r="AF39" s="207">
        <f>'P3 MSF'!AZ44</f>
        <v>0</v>
      </c>
      <c r="AG39" s="207">
        <f>'P3 MSF'!BA44</f>
        <v>0</v>
      </c>
      <c r="AH39" s="207">
        <f>'P3 MSF'!BB44</f>
        <v>0</v>
      </c>
      <c r="AI39" s="207">
        <f>'P3 MSF'!BD44</f>
        <v>0</v>
      </c>
      <c r="AJ39" s="207">
        <f>'P3 MSF'!BE44</f>
        <v>0</v>
      </c>
      <c r="AK39" s="207">
        <f>'P3 MSF'!BF44</f>
        <v>0</v>
      </c>
      <c r="AL39" s="207">
        <f>'P3 MSF'!BH44</f>
        <v>0</v>
      </c>
      <c r="AM39" s="207">
        <f>'P3 MSF'!BI44</f>
        <v>0</v>
      </c>
      <c r="AN39" s="207">
        <f>'P3 MSF'!BJ44</f>
        <v>0</v>
      </c>
      <c r="AO39" s="207">
        <f>'P3 MSF'!BL44</f>
        <v>0</v>
      </c>
      <c r="AP39" s="207">
        <f>'P3 MSF'!BM44</f>
        <v>0</v>
      </c>
      <c r="AQ39" s="207">
        <f>'P3 MSF'!BN44</f>
        <v>0</v>
      </c>
      <c r="AR39" s="207">
        <f>'P3 MSF'!BP44</f>
        <v>0</v>
      </c>
      <c r="AS39" s="207">
        <f>'P3 MSF'!BQ44</f>
        <v>0</v>
      </c>
      <c r="AT39" s="207">
        <f>'P3 MSF'!BR44</f>
        <v>0</v>
      </c>
      <c r="AU39" s="207">
        <f>'P3 MSF'!BT44</f>
        <v>0</v>
      </c>
      <c r="AV39" s="207">
        <f>'P3 MSF'!BU44</f>
        <v>0</v>
      </c>
      <c r="AW39" s="207">
        <f>'P3 MSF'!BV44</f>
        <v>0</v>
      </c>
    </row>
    <row r="40" spans="2:49">
      <c r="B40" s="258" t="str">
        <f t="shared" si="142"/>
        <v>P4 Resilience Houses (all)</v>
      </c>
      <c r="D40" s="207">
        <f>'P4 Resilience House'!F32</f>
        <v>0</v>
      </c>
      <c r="E40" s="207">
        <f>'P4 Resilience House'!G32</f>
        <v>252000</v>
      </c>
      <c r="F40" s="207">
        <f>'P4 Resilience House'!H32</f>
        <v>100000</v>
      </c>
      <c r="G40" s="207">
        <f>'P4 Resilience House'!I32</f>
        <v>0</v>
      </c>
      <c r="I40" s="207"/>
      <c r="J40" s="207">
        <f>'P4 Resilience House'!S32</f>
        <v>0</v>
      </c>
      <c r="K40" s="207">
        <f>'P4 Resilience House'!U32</f>
        <v>0</v>
      </c>
      <c r="L40" s="207">
        <f>'P4 Resilience House'!V32</f>
        <v>0</v>
      </c>
      <c r="M40" s="207">
        <f>'P4 Resilience House'!W32</f>
        <v>0</v>
      </c>
      <c r="N40" s="207">
        <f>'P4 Resilience House'!Y32</f>
        <v>100000</v>
      </c>
      <c r="O40" s="207">
        <f>'P4 Resilience House'!Z32</f>
        <v>0</v>
      </c>
      <c r="P40" s="207">
        <f>'P4 Resilience House'!AA32</f>
        <v>0</v>
      </c>
      <c r="Q40" s="207">
        <f>'P4 Resilience House'!AC32</f>
        <v>0</v>
      </c>
      <c r="R40" s="207">
        <f>'P4 Resilience House'!AD32</f>
        <v>0</v>
      </c>
      <c r="S40" s="207">
        <f>'P4 Resilience House'!AE32</f>
        <v>0</v>
      </c>
      <c r="T40" s="207">
        <f>'P4 Resilience House'!AG32</f>
        <v>120000</v>
      </c>
      <c r="U40" s="207">
        <f>'P4 Resilience House'!AH32</f>
        <v>0</v>
      </c>
      <c r="V40" s="207">
        <f>'P4 Resilience House'!AI32</f>
        <v>32000</v>
      </c>
      <c r="W40" s="207">
        <f>'P4 Resilience House'!AK32</f>
        <v>0</v>
      </c>
      <c r="X40" s="207">
        <f>'P4 Resilience House'!AL32</f>
        <v>0</v>
      </c>
      <c r="Y40" s="207">
        <f>'P4 Resilience House'!AM32</f>
        <v>0</v>
      </c>
      <c r="Z40" s="207">
        <f>'P4 Resilience House'!AO32</f>
        <v>100000</v>
      </c>
      <c r="AA40" s="207">
        <f>'P4 Resilience House'!AP32</f>
        <v>0</v>
      </c>
      <c r="AB40" s="207">
        <f>'P4 Resilience House'!AQ32</f>
        <v>0</v>
      </c>
      <c r="AC40" s="207">
        <f>'P4 Resilience House'!AS32</f>
        <v>0</v>
      </c>
      <c r="AD40" s="207">
        <f>'P4 Resilience House'!AT32</f>
        <v>0</v>
      </c>
      <c r="AE40" s="207">
        <f>'P4 Resilience House'!AU32</f>
        <v>0</v>
      </c>
      <c r="AF40" s="207">
        <f>'P4 Resilience House'!AW32</f>
        <v>0</v>
      </c>
      <c r="AG40" s="207">
        <f>'P4 Resilience House'!AX32</f>
        <v>0</v>
      </c>
      <c r="AH40" s="207">
        <f>'P4 Resilience House'!AY32</f>
        <v>0</v>
      </c>
      <c r="AI40" s="207">
        <f>'P4 Resilience House'!BA32</f>
        <v>0</v>
      </c>
      <c r="AJ40" s="207">
        <f>'P4 Resilience House'!BB32</f>
        <v>0</v>
      </c>
      <c r="AK40" s="207">
        <f>'P4 Resilience House'!BC32</f>
        <v>0</v>
      </c>
      <c r="AL40" s="207">
        <f>'P4 Resilience House'!BE32</f>
        <v>0</v>
      </c>
      <c r="AM40" s="207">
        <f>'P4 Resilience House'!BF32</f>
        <v>0</v>
      </c>
      <c r="AN40" s="207">
        <f>'P4 Resilience House'!BG32</f>
        <v>0</v>
      </c>
      <c r="AO40" s="207">
        <f>'P4 Resilience House'!BI32</f>
        <v>0</v>
      </c>
      <c r="AP40" s="207">
        <f>'P4 Resilience House'!BJ32</f>
        <v>0</v>
      </c>
      <c r="AQ40" s="207">
        <f>'P4 Resilience House'!BK32</f>
        <v>0</v>
      </c>
      <c r="AR40" s="207">
        <f>'P4 Resilience House'!BM32</f>
        <v>0</v>
      </c>
      <c r="AS40" s="207">
        <f>'P4 Resilience House'!BN32</f>
        <v>0</v>
      </c>
      <c r="AT40" s="207">
        <f>'P4 Resilience House'!BO32</f>
        <v>0</v>
      </c>
      <c r="AU40" s="207">
        <f>'P4 Resilience House'!BQ32</f>
        <v>0</v>
      </c>
      <c r="AV40" s="207">
        <f>'P4 Resilience House'!BR32</f>
        <v>0</v>
      </c>
      <c r="AW40" s="207">
        <f>'P4 Resilience House'!BS32</f>
        <v>0</v>
      </c>
    </row>
    <row r="41" spans="2:49">
      <c r="B41" s="264" t="str">
        <f t="shared" si="142"/>
        <v>P5 Indiviidual Packages Sales</v>
      </c>
      <c r="D41" s="207">
        <f>'P5 Individual Packages'!G71</f>
        <v>0</v>
      </c>
      <c r="E41" s="207">
        <f>'P5 Individual Packages'!H71</f>
        <v>0</v>
      </c>
      <c r="F41" s="207">
        <f>'P5 Individual Packages'!I71</f>
        <v>0</v>
      </c>
      <c r="G41" s="207">
        <f>'P5 Individual Packages'!J71</f>
        <v>0</v>
      </c>
      <c r="I41" s="207"/>
      <c r="J41" s="207">
        <f>'P5 Individual Packages'!S71</f>
        <v>0</v>
      </c>
      <c r="K41" s="207">
        <f>'P5 Individual Packages'!T71</f>
        <v>0</v>
      </c>
      <c r="L41" s="207">
        <f>'P5 Individual Packages'!U71</f>
        <v>0</v>
      </c>
      <c r="M41" s="207">
        <f>'P5 Individual Packages'!V71</f>
        <v>0</v>
      </c>
      <c r="N41" s="207">
        <f>'P5 Individual Packages'!W71</f>
        <v>0</v>
      </c>
      <c r="O41" s="207">
        <f>'P5 Individual Packages'!X71</f>
        <v>0</v>
      </c>
      <c r="P41" s="207">
        <f>'P5 Individual Packages'!Y71</f>
        <v>0</v>
      </c>
      <c r="Q41" s="207">
        <f>'P5 Individual Packages'!Z71</f>
        <v>0</v>
      </c>
      <c r="R41" s="207">
        <f>'P5 Individual Packages'!AA71</f>
        <v>0</v>
      </c>
      <c r="S41" s="207">
        <f>'P5 Individual Packages'!AB71</f>
        <v>0</v>
      </c>
      <c r="T41" s="207">
        <f>'P5 Individual Packages'!AC71</f>
        <v>0</v>
      </c>
      <c r="U41" s="207">
        <f>'P5 Individual Packages'!AD71</f>
        <v>0</v>
      </c>
      <c r="V41" s="207">
        <f>'P5 Individual Packages'!AE71</f>
        <v>0</v>
      </c>
      <c r="W41" s="207">
        <f>'P5 Individual Packages'!AF71</f>
        <v>0</v>
      </c>
      <c r="X41" s="207">
        <f>'P5 Individual Packages'!AG71</f>
        <v>0</v>
      </c>
      <c r="Y41" s="207">
        <f>'P5 Individual Packages'!AH71</f>
        <v>0</v>
      </c>
      <c r="Z41" s="207">
        <f>'P5 Individual Packages'!AI71</f>
        <v>0</v>
      </c>
      <c r="AA41" s="207">
        <f>'P5 Individual Packages'!AJ71</f>
        <v>0</v>
      </c>
      <c r="AB41" s="207">
        <f>'P5 Individual Packages'!AK71</f>
        <v>0</v>
      </c>
      <c r="AC41" s="207">
        <f>'P5 Individual Packages'!AL71</f>
        <v>0</v>
      </c>
      <c r="AD41" s="207">
        <f>'P5 Individual Packages'!AM71</f>
        <v>0</v>
      </c>
      <c r="AE41" s="207">
        <f>'P5 Individual Packages'!AN71</f>
        <v>0</v>
      </c>
      <c r="AF41" s="207">
        <f>'P5 Individual Packages'!AO71</f>
        <v>0</v>
      </c>
      <c r="AG41" s="207">
        <f>'P5 Individual Packages'!AP71</f>
        <v>0</v>
      </c>
      <c r="AH41" s="207">
        <f>'P5 Individual Packages'!AQ71</f>
        <v>0</v>
      </c>
      <c r="AI41" s="207">
        <f>'P5 Individual Packages'!AR71</f>
        <v>0</v>
      </c>
      <c r="AJ41" s="207">
        <f>'P5 Individual Packages'!AS71</f>
        <v>0</v>
      </c>
      <c r="AK41" s="207">
        <f>'P5 Individual Packages'!AT71</f>
        <v>0</v>
      </c>
      <c r="AL41" s="207">
        <f>'P5 Individual Packages'!AU71</f>
        <v>0</v>
      </c>
      <c r="AM41" s="207">
        <f>'P5 Individual Packages'!AV71</f>
        <v>0</v>
      </c>
      <c r="AN41" s="207">
        <f>'P5 Individual Packages'!AW71</f>
        <v>0</v>
      </c>
      <c r="AO41" s="207">
        <f>'P5 Individual Packages'!AX71</f>
        <v>0</v>
      </c>
      <c r="AP41" s="207">
        <f>'P5 Individual Packages'!AY71</f>
        <v>0</v>
      </c>
      <c r="AQ41" s="207">
        <f>'P5 Individual Packages'!AZ71</f>
        <v>0</v>
      </c>
      <c r="AR41" s="207">
        <f>'P5 Individual Packages'!BA71</f>
        <v>0</v>
      </c>
      <c r="AS41" s="207">
        <f>'P5 Individual Packages'!BB71</f>
        <v>0</v>
      </c>
      <c r="AT41" s="207">
        <f>'P5 Individual Packages'!BC71</f>
        <v>0</v>
      </c>
      <c r="AU41" s="207">
        <f>'P5 Individual Packages'!BD71</f>
        <v>0</v>
      </c>
      <c r="AV41" s="207">
        <f>'P5 Individual Packages'!BE71</f>
        <v>0</v>
      </c>
      <c r="AW41" s="207">
        <f>'P5 Individual Packages'!BF71</f>
        <v>0</v>
      </c>
    </row>
    <row r="42" spans="2:49">
      <c r="B42" s="114"/>
    </row>
    <row r="43" spans="2:49">
      <c r="B43" s="153" t="s">
        <v>8</v>
      </c>
      <c r="D43" s="246">
        <f>M43</f>
        <v>310662.00705882348</v>
      </c>
      <c r="E43" s="246">
        <f>Y43</f>
        <v>-597345.41310924385</v>
      </c>
      <c r="F43" s="246">
        <f>AK43</f>
        <v>922463.16672269045</v>
      </c>
      <c r="G43" s="246">
        <f>AW43</f>
        <v>19567771.746554624</v>
      </c>
      <c r="I43" s="263"/>
      <c r="J43" s="268">
        <f>J5+J7+J14-J17-J27-J29-J36</f>
        <v>107905.88201680672</v>
      </c>
      <c r="K43" s="268">
        <f>K5+K7+K14-K17-K27-K29-K36</f>
        <v>33907.923697478982</v>
      </c>
      <c r="L43" s="268">
        <f t="shared" ref="L43:AK43" si="143">L5+L7+L14-L17-L27-L29-L36</f>
        <v>169909.96537815122</v>
      </c>
      <c r="M43" s="268">
        <f t="shared" si="143"/>
        <v>310662.00705882348</v>
      </c>
      <c r="N43" s="268">
        <f t="shared" si="143"/>
        <v>3241724.3368907562</v>
      </c>
      <c r="O43" s="268">
        <f t="shared" si="143"/>
        <v>2991245.0868907562</v>
      </c>
      <c r="P43" s="268">
        <f t="shared" si="143"/>
        <v>47765.836890756153</v>
      </c>
      <c r="Q43" s="268">
        <f t="shared" si="143"/>
        <v>-50652.079775910533</v>
      </c>
      <c r="R43" s="268">
        <f t="shared" si="143"/>
        <v>-144069.99644257722</v>
      </c>
      <c r="S43" s="268">
        <f t="shared" si="143"/>
        <v>-265487.91310924391</v>
      </c>
      <c r="T43" s="268">
        <f t="shared" si="143"/>
        <v>2512760.8368907562</v>
      </c>
      <c r="U43" s="268">
        <f t="shared" si="143"/>
        <v>2436009.5868907562</v>
      </c>
      <c r="V43" s="268">
        <f t="shared" si="143"/>
        <v>-544708.32977591036</v>
      </c>
      <c r="W43" s="268">
        <f t="shared" si="143"/>
        <v>-623426.2464425771</v>
      </c>
      <c r="X43" s="268">
        <f t="shared" si="143"/>
        <v>-612144.16310924385</v>
      </c>
      <c r="Y43" s="268">
        <f t="shared" si="143"/>
        <v>-597345.41310924385</v>
      </c>
      <c r="Z43" s="268">
        <f t="shared" si="143"/>
        <v>5532772.5833893558</v>
      </c>
      <c r="AA43" s="268">
        <f t="shared" si="143"/>
        <v>5453849.0000560228</v>
      </c>
      <c r="AB43" s="268">
        <f t="shared" si="143"/>
        <v>-47074.583277310245</v>
      </c>
      <c r="AC43" s="268">
        <f t="shared" si="143"/>
        <v>-19664.833277310245</v>
      </c>
      <c r="AD43" s="268">
        <f t="shared" si="143"/>
        <v>47744.916722689755</v>
      </c>
      <c r="AE43" s="268">
        <f t="shared" si="143"/>
        <v>154.66672268975526</v>
      </c>
      <c r="AF43" s="268">
        <f t="shared" si="143"/>
        <v>6039231.0833893567</v>
      </c>
      <c r="AG43" s="268">
        <f t="shared" si="143"/>
        <v>6103307.5000560237</v>
      </c>
      <c r="AH43" s="268">
        <f t="shared" si="143"/>
        <v>580717.25005602371</v>
      </c>
      <c r="AI43" s="268">
        <f t="shared" si="143"/>
        <v>648127.00005602371</v>
      </c>
      <c r="AJ43" s="268">
        <f t="shared" si="143"/>
        <v>770536.75005602371</v>
      </c>
      <c r="AK43" s="268">
        <f t="shared" si="143"/>
        <v>922463.16672269045</v>
      </c>
      <c r="AL43" s="268">
        <f t="shared" ref="AL43:AW43" si="144">AL5+AL7+AL14-AL17-AL27-AL29-AL36</f>
        <v>8571747.8298879582</v>
      </c>
      <c r="AM43" s="268">
        <f t="shared" si="144"/>
        <v>9907490.9132212922</v>
      </c>
      <c r="AN43" s="268">
        <f t="shared" si="144"/>
        <v>5818233.9965546262</v>
      </c>
      <c r="AO43" s="268">
        <f t="shared" si="144"/>
        <v>7262310.4132212931</v>
      </c>
      <c r="AP43" s="268">
        <f t="shared" si="144"/>
        <v>8751386.8298879601</v>
      </c>
      <c r="AQ43" s="268">
        <f t="shared" si="144"/>
        <v>10120463.246554628</v>
      </c>
      <c r="AR43" s="268">
        <f t="shared" si="144"/>
        <v>17576206.329887964</v>
      </c>
      <c r="AS43" s="268">
        <f t="shared" si="144"/>
        <v>19056949.413221296</v>
      </c>
      <c r="AT43" s="268">
        <f t="shared" si="144"/>
        <v>14966025.82988796</v>
      </c>
      <c r="AU43" s="268">
        <f t="shared" si="144"/>
        <v>16455102.246554626</v>
      </c>
      <c r="AV43" s="268">
        <f t="shared" si="144"/>
        <v>17999178.663221292</v>
      </c>
      <c r="AW43" s="268">
        <f t="shared" si="144"/>
        <v>19567771.746554624</v>
      </c>
    </row>
    <row r="44" spans="2:49">
      <c r="B44" s="114"/>
    </row>
    <row r="45" spans="2:49">
      <c r="B45" s="153" t="s">
        <v>9</v>
      </c>
      <c r="C45" s="151"/>
      <c r="D45" s="268"/>
      <c r="E45" s="268">
        <f t="shared" ref="E45:F45" si="145">E5-E43</f>
        <v>908007.42016806733</v>
      </c>
      <c r="F45" s="268">
        <f t="shared" si="145"/>
        <v>-1519808.5798319343</v>
      </c>
      <c r="G45" s="268">
        <f t="shared" ref="G45" si="146">G5-G43</f>
        <v>-18645308.579831935</v>
      </c>
      <c r="H45" s="151"/>
      <c r="I45" s="269"/>
      <c r="J45" s="268">
        <f>J5-J43</f>
        <v>40254.117983193282</v>
      </c>
      <c r="K45" s="268">
        <f t="shared" ref="K45:AK45" si="147">K5-K43</f>
        <v>73997.958319327736</v>
      </c>
      <c r="L45" s="268">
        <f t="shared" si="147"/>
        <v>-136002.04168067224</v>
      </c>
      <c r="M45" s="268">
        <f t="shared" si="147"/>
        <v>-140752.04168067226</v>
      </c>
      <c r="N45" s="268">
        <f t="shared" si="147"/>
        <v>-2931062.3298319327</v>
      </c>
      <c r="O45" s="268">
        <f t="shared" si="147"/>
        <v>250479.25</v>
      </c>
      <c r="P45" s="268">
        <f t="shared" si="147"/>
        <v>2943479.25</v>
      </c>
      <c r="Q45" s="268">
        <f t="shared" si="147"/>
        <v>98417.916666666686</v>
      </c>
      <c r="R45" s="268">
        <f t="shared" si="147"/>
        <v>93417.916666666686</v>
      </c>
      <c r="S45" s="268">
        <f t="shared" si="147"/>
        <v>121417.91666666669</v>
      </c>
      <c r="T45" s="268">
        <f t="shared" si="147"/>
        <v>-2778248.75</v>
      </c>
      <c r="U45" s="268">
        <f t="shared" si="147"/>
        <v>76751.25</v>
      </c>
      <c r="V45" s="268">
        <f t="shared" si="147"/>
        <v>2980717.9166666665</v>
      </c>
      <c r="W45" s="268">
        <f t="shared" si="147"/>
        <v>78717.916666666744</v>
      </c>
      <c r="X45" s="268">
        <f t="shared" si="147"/>
        <v>-11282.083333333256</v>
      </c>
      <c r="Y45" s="268">
        <f t="shared" si="147"/>
        <v>-14798.75</v>
      </c>
      <c r="Z45" s="268">
        <f t="shared" si="147"/>
        <v>-6130117.9964985996</v>
      </c>
      <c r="AA45" s="268">
        <f t="shared" si="147"/>
        <v>78923.583333333023</v>
      </c>
      <c r="AB45" s="268">
        <f t="shared" si="147"/>
        <v>5500923.583333333</v>
      </c>
      <c r="AC45" s="268">
        <f t="shared" si="147"/>
        <v>-27409.75</v>
      </c>
      <c r="AD45" s="268">
        <f t="shared" si="147"/>
        <v>-67409.75</v>
      </c>
      <c r="AE45" s="268">
        <f t="shared" si="147"/>
        <v>47590.25</v>
      </c>
      <c r="AF45" s="268">
        <f t="shared" si="147"/>
        <v>-6039076.416666667</v>
      </c>
      <c r="AG45" s="268">
        <f t="shared" si="147"/>
        <v>-64076.416666666977</v>
      </c>
      <c r="AH45" s="268">
        <f t="shared" si="147"/>
        <v>5522590.25</v>
      </c>
      <c r="AI45" s="268">
        <f t="shared" si="147"/>
        <v>-67409.75</v>
      </c>
      <c r="AJ45" s="268">
        <f t="shared" si="147"/>
        <v>-122409.75</v>
      </c>
      <c r="AK45" s="268">
        <f t="shared" si="147"/>
        <v>-151926.41666666674</v>
      </c>
      <c r="AL45" s="268">
        <f t="shared" ref="AL45:AW45" si="148">AL5-AL43</f>
        <v>-7649284.6631652676</v>
      </c>
      <c r="AM45" s="268">
        <f t="shared" si="148"/>
        <v>-1335743.083333334</v>
      </c>
      <c r="AN45" s="268">
        <f t="shared" si="148"/>
        <v>4089256.916666666</v>
      </c>
      <c r="AO45" s="268">
        <f t="shared" si="148"/>
        <v>-1444076.416666667</v>
      </c>
      <c r="AP45" s="268">
        <f t="shared" si="148"/>
        <v>-1489076.416666667</v>
      </c>
      <c r="AQ45" s="268">
        <f t="shared" si="148"/>
        <v>-1369076.4166666679</v>
      </c>
      <c r="AR45" s="268">
        <f t="shared" si="148"/>
        <v>-7455743.0833333358</v>
      </c>
      <c r="AS45" s="268">
        <f t="shared" si="148"/>
        <v>-1480743.0833333321</v>
      </c>
      <c r="AT45" s="268">
        <f t="shared" si="148"/>
        <v>4090923.5833333358</v>
      </c>
      <c r="AU45" s="268">
        <f t="shared" si="148"/>
        <v>-1489076.416666666</v>
      </c>
      <c r="AV45" s="268">
        <f t="shared" si="148"/>
        <v>-1544076.416666666</v>
      </c>
      <c r="AW45" s="268">
        <f t="shared" si="148"/>
        <v>-1568593.0833333321</v>
      </c>
    </row>
  </sheetData>
  <conditionalFormatting sqref="D7:G12">
    <cfRule type="cellIs" dxfId="247" priority="33" operator="equal">
      <formula>0</formula>
    </cfRule>
  </conditionalFormatting>
  <conditionalFormatting sqref="D14:G15">
    <cfRule type="cellIs" dxfId="246" priority="7" operator="equal">
      <formula>0</formula>
    </cfRule>
  </conditionalFormatting>
  <conditionalFormatting sqref="D17:G25">
    <cfRule type="cellIs" dxfId="245" priority="9" operator="equal">
      <formula>0</formula>
    </cfRule>
  </conditionalFormatting>
  <conditionalFormatting sqref="D27:G27">
    <cfRule type="cellIs" dxfId="244" priority="29" operator="equal">
      <formula>0</formula>
    </cfRule>
  </conditionalFormatting>
  <conditionalFormatting sqref="D29:G34">
    <cfRule type="cellIs" dxfId="243" priority="10" operator="equal">
      <formula>0</formula>
    </cfRule>
  </conditionalFormatting>
  <conditionalFormatting sqref="D36:G41">
    <cfRule type="cellIs" dxfId="242" priority="11" operator="equal">
      <formula>0</formula>
    </cfRule>
  </conditionalFormatting>
  <conditionalFormatting sqref="D43:G43">
    <cfRule type="cellIs" dxfId="241" priority="26" operator="equal">
      <formula>0</formula>
    </cfRule>
  </conditionalFormatting>
  <conditionalFormatting sqref="I30">
    <cfRule type="cellIs" dxfId="240" priority="15" operator="equal">
      <formula>0</formula>
    </cfRule>
  </conditionalFormatting>
  <conditionalFormatting sqref="I7:AW7">
    <cfRule type="cellIs" dxfId="239" priority="24" operator="equal">
      <formula>0</formula>
    </cfRule>
  </conditionalFormatting>
  <conditionalFormatting sqref="I9:AW12">
    <cfRule type="cellIs" dxfId="238" priority="5" operator="equal">
      <formula>0</formula>
    </cfRule>
  </conditionalFormatting>
  <conditionalFormatting sqref="I14:AW15">
    <cfRule type="cellIs" dxfId="237" priority="4" operator="equal">
      <formula>0</formula>
    </cfRule>
  </conditionalFormatting>
  <conditionalFormatting sqref="I17:AW25">
    <cfRule type="cellIs" dxfId="236" priority="3" operator="equal">
      <formula>0</formula>
    </cfRule>
  </conditionalFormatting>
  <conditionalFormatting sqref="I29:AW29">
    <cfRule type="cellIs" dxfId="235" priority="18" operator="equal">
      <formula>0</formula>
    </cfRule>
  </conditionalFormatting>
  <conditionalFormatting sqref="I36:AW41">
    <cfRule type="cellIs" dxfId="234" priority="1" operator="equal">
      <formula>0</formula>
    </cfRule>
  </conditionalFormatting>
  <conditionalFormatting sqref="J5:AW5">
    <cfRule type="cellIs" dxfId="233" priority="8" operator="equal">
      <formula>0</formula>
    </cfRule>
  </conditionalFormatting>
  <conditionalFormatting sqref="J8:AW8">
    <cfRule type="cellIs" dxfId="232" priority="25" operator="equal">
      <formula>0</formula>
    </cfRule>
  </conditionalFormatting>
  <conditionalFormatting sqref="J27:AW27">
    <cfRule type="cellIs" dxfId="231" priority="6" operator="equal">
      <formula>0</formula>
    </cfRule>
  </conditionalFormatting>
  <conditionalFormatting sqref="J30:AW34">
    <cfRule type="cellIs" dxfId="230" priority="2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EF793-FB6C-EC43-9450-234D5A52DF85}">
  <sheetPr>
    <tabColor theme="4"/>
    <outlinePr summaryBelow="0" summaryRight="0"/>
  </sheetPr>
  <dimension ref="A1"/>
  <sheetViews>
    <sheetView showGridLines="0" workbookViewId="0">
      <selection activeCell="R32" sqref="R32"/>
    </sheetView>
  </sheetViews>
  <sheetFormatPr baseColWidth="10" defaultColWidth="14.44140625" defaultRowHeight="15.75" customHeight="1"/>
  <sheetData/>
  <pageMargins left="0.7" right="0.7" top="0.78740157499999996" bottom="0.78740157499999996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37CE9-B147-8542-A467-39B44FCBF07D}">
  <sheetPr>
    <tabColor theme="4"/>
  </sheetPr>
  <dimension ref="A1:BT167"/>
  <sheetViews>
    <sheetView topLeftCell="A11" zoomScale="70" zoomScaleNormal="70" workbookViewId="0">
      <selection activeCell="BN19" sqref="BN19"/>
    </sheetView>
  </sheetViews>
  <sheetFormatPr baseColWidth="10" defaultColWidth="11.44140625" defaultRowHeight="13.8"/>
  <cols>
    <col min="1" max="1" width="5.44140625" style="156" customWidth="1"/>
    <col min="2" max="2" width="50.5546875" customWidth="1"/>
    <col min="3" max="3" width="26.77734375" customWidth="1"/>
    <col min="4" max="4" width="14.5546875" style="156" customWidth="1"/>
    <col min="5" max="5" width="18.21875" style="156" customWidth="1"/>
    <col min="6" max="6" width="4.21875" style="156" customWidth="1"/>
    <col min="7" max="10" width="11.44140625" style="156"/>
    <col min="11" max="11" width="4.5546875" style="156" customWidth="1"/>
    <col min="12" max="20" width="11.44140625" style="156" hidden="1" customWidth="1"/>
    <col min="21" max="39" width="11.44140625" style="156"/>
  </cols>
  <sheetData>
    <row r="1" spans="2:72" s="156" customFormat="1"/>
    <row r="2" spans="2:72" ht="21">
      <c r="B2" s="197" t="s">
        <v>11</v>
      </c>
      <c r="C2" s="197"/>
      <c r="D2" s="197"/>
      <c r="E2" s="197"/>
      <c r="F2" s="197"/>
      <c r="G2" s="197"/>
      <c r="H2" s="197"/>
      <c r="I2" s="197"/>
      <c r="J2" s="197"/>
    </row>
    <row r="3" spans="2:72" s="156" customFormat="1" ht="15" customHeight="1"/>
    <row r="4" spans="2:72" s="156" customFormat="1"/>
    <row r="5" spans="2:72" ht="14.4">
      <c r="B5" s="274" t="s">
        <v>11</v>
      </c>
      <c r="C5" s="274"/>
      <c r="D5" s="274"/>
      <c r="E5" s="274"/>
      <c r="G5" s="171" t="s">
        <v>174</v>
      </c>
      <c r="H5" s="171"/>
      <c r="I5" s="171"/>
      <c r="J5" s="171"/>
      <c r="L5" s="244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</row>
    <row r="6" spans="2:72">
      <c r="B6" s="156"/>
      <c r="C6" s="156"/>
      <c r="G6" s="182"/>
    </row>
    <row r="7" spans="2:72" ht="14.4">
      <c r="B7" s="178" t="s">
        <v>14</v>
      </c>
      <c r="C7" s="178" t="s">
        <v>15</v>
      </c>
      <c r="D7" s="179" t="s">
        <v>16</v>
      </c>
      <c r="E7" s="179" t="s">
        <v>17</v>
      </c>
      <c r="G7" s="179">
        <v>2025</v>
      </c>
      <c r="H7" s="179">
        <v>2026</v>
      </c>
      <c r="I7" s="179">
        <v>2027</v>
      </c>
      <c r="J7" s="179">
        <v>2028</v>
      </c>
      <c r="L7" s="236">
        <v>45658</v>
      </c>
      <c r="M7" s="236">
        <v>45689</v>
      </c>
      <c r="N7" s="236">
        <v>45717</v>
      </c>
      <c r="O7" s="236">
        <v>45748</v>
      </c>
      <c r="P7" s="236">
        <v>45778</v>
      </c>
      <c r="Q7" s="236">
        <v>45809</v>
      </c>
      <c r="R7" s="236">
        <v>45839</v>
      </c>
      <c r="S7" s="236">
        <v>45870</v>
      </c>
      <c r="T7" s="236">
        <v>45901</v>
      </c>
      <c r="U7" s="236" t="s">
        <v>418</v>
      </c>
      <c r="V7" s="236">
        <v>45931</v>
      </c>
      <c r="W7" s="236">
        <v>45962</v>
      </c>
      <c r="X7" s="236">
        <v>45992</v>
      </c>
      <c r="Y7" s="236" t="s">
        <v>419</v>
      </c>
      <c r="Z7" s="236">
        <v>46023</v>
      </c>
      <c r="AA7" s="236">
        <v>46054</v>
      </c>
      <c r="AB7" s="236">
        <v>46082</v>
      </c>
      <c r="AC7" s="236" t="s">
        <v>420</v>
      </c>
      <c r="AD7" s="236">
        <v>46113</v>
      </c>
      <c r="AE7" s="236">
        <v>46143</v>
      </c>
      <c r="AF7" s="236">
        <v>46174</v>
      </c>
      <c r="AG7" s="236" t="s">
        <v>421</v>
      </c>
      <c r="AH7" s="236">
        <v>46204</v>
      </c>
      <c r="AI7" s="236">
        <v>46235</v>
      </c>
      <c r="AJ7" s="236">
        <v>46266</v>
      </c>
      <c r="AK7" s="236" t="s">
        <v>422</v>
      </c>
      <c r="AL7" s="236">
        <v>46296</v>
      </c>
      <c r="AM7" s="236">
        <v>46327</v>
      </c>
      <c r="AN7" s="236">
        <v>46357</v>
      </c>
      <c r="AO7" s="236" t="s">
        <v>423</v>
      </c>
      <c r="AP7" s="236">
        <v>46388</v>
      </c>
      <c r="AQ7" s="236">
        <v>46419</v>
      </c>
      <c r="AR7" s="236">
        <v>46447</v>
      </c>
      <c r="AS7" s="236" t="s">
        <v>425</v>
      </c>
      <c r="AT7" s="236">
        <v>46478</v>
      </c>
      <c r="AU7" s="236">
        <v>46508</v>
      </c>
      <c r="AV7" s="236">
        <v>46539</v>
      </c>
      <c r="AW7" s="236" t="s">
        <v>424</v>
      </c>
      <c r="AX7" s="236">
        <v>46569</v>
      </c>
      <c r="AY7" s="236">
        <v>46600</v>
      </c>
      <c r="AZ7" s="236">
        <v>46631</v>
      </c>
      <c r="BA7" s="236" t="s">
        <v>426</v>
      </c>
      <c r="BB7" s="236">
        <v>46661</v>
      </c>
      <c r="BC7" s="236">
        <v>46692</v>
      </c>
      <c r="BD7" s="236">
        <v>46722</v>
      </c>
      <c r="BE7" s="236" t="s">
        <v>427</v>
      </c>
      <c r="BF7" s="236">
        <v>46753</v>
      </c>
      <c r="BG7" s="236">
        <v>46784</v>
      </c>
      <c r="BH7" s="236">
        <v>46813</v>
      </c>
      <c r="BI7" s="319" t="s">
        <v>428</v>
      </c>
      <c r="BJ7" s="236">
        <v>46844</v>
      </c>
      <c r="BK7" s="236">
        <v>46874</v>
      </c>
      <c r="BL7" s="236">
        <v>46905</v>
      </c>
      <c r="BM7" s="319" t="s">
        <v>429</v>
      </c>
      <c r="BN7" s="236">
        <v>46935</v>
      </c>
      <c r="BO7" s="236">
        <v>46966</v>
      </c>
      <c r="BP7" s="236">
        <v>46997</v>
      </c>
      <c r="BQ7" s="236" t="s">
        <v>430</v>
      </c>
      <c r="BR7" s="236">
        <v>47027</v>
      </c>
      <c r="BS7" s="236">
        <v>47058</v>
      </c>
      <c r="BT7" s="236">
        <v>47088</v>
      </c>
    </row>
    <row r="8" spans="2:72" ht="14.4">
      <c r="B8" s="250" t="s">
        <v>18</v>
      </c>
      <c r="C8" s="251"/>
      <c r="D8" s="251"/>
      <c r="E8" s="251"/>
      <c r="G8" s="318">
        <f t="shared" ref="G8" si="0">SUM(G9:G16)</f>
        <v>58726.579831932773</v>
      </c>
      <c r="H8" s="318">
        <f t="shared" ref="H8" si="1">SUM(H9:H16)</f>
        <v>288600</v>
      </c>
      <c r="I8" s="318">
        <f t="shared" ref="I8" si="2">SUM(I9:I16)</f>
        <v>301000</v>
      </c>
      <c r="J8" s="318">
        <f t="shared" ref="J8" si="3">SUM(J9:J16)</f>
        <v>301000</v>
      </c>
      <c r="L8" s="318">
        <f t="shared" ref="L8:U8" si="4">SUM(L9:L16)</f>
        <v>0</v>
      </c>
      <c r="M8" s="318">
        <f t="shared" si="4"/>
        <v>32626.579831932773</v>
      </c>
      <c r="N8" s="318">
        <f t="shared" si="4"/>
        <v>0</v>
      </c>
      <c r="O8" s="318">
        <f t="shared" si="4"/>
        <v>0</v>
      </c>
      <c r="P8" s="318">
        <f t="shared" si="4"/>
        <v>500</v>
      </c>
      <c r="Q8" s="318">
        <f t="shared" si="4"/>
        <v>0</v>
      </c>
      <c r="R8" s="318">
        <f t="shared" si="4"/>
        <v>100</v>
      </c>
      <c r="S8" s="318">
        <f t="shared" si="4"/>
        <v>100</v>
      </c>
      <c r="T8" s="318">
        <f t="shared" si="4"/>
        <v>100</v>
      </c>
      <c r="U8" s="318">
        <f t="shared" si="4"/>
        <v>0</v>
      </c>
      <c r="V8" s="318">
        <f>SUM(V9:V16)</f>
        <v>20100</v>
      </c>
      <c r="W8" s="318">
        <f t="shared" ref="W8:BT8" si="5">SUM(W9:W16)</f>
        <v>5100</v>
      </c>
      <c r="X8" s="318">
        <f t="shared" si="5"/>
        <v>100</v>
      </c>
      <c r="Y8" s="318"/>
      <c r="Z8" s="318">
        <f t="shared" si="5"/>
        <v>20300</v>
      </c>
      <c r="AA8" s="318">
        <f t="shared" si="5"/>
        <v>35300</v>
      </c>
      <c r="AB8" s="318">
        <f t="shared" si="5"/>
        <v>20300</v>
      </c>
      <c r="AC8" s="318"/>
      <c r="AD8" s="318">
        <f t="shared" si="5"/>
        <v>20300</v>
      </c>
      <c r="AE8" s="318">
        <f t="shared" si="5"/>
        <v>40300</v>
      </c>
      <c r="AF8" s="318">
        <f t="shared" si="5"/>
        <v>20300</v>
      </c>
      <c r="AG8" s="318"/>
      <c r="AH8" s="318">
        <f t="shared" si="5"/>
        <v>20300</v>
      </c>
      <c r="AI8" s="318">
        <f t="shared" si="5"/>
        <v>30300</v>
      </c>
      <c r="AJ8" s="318">
        <f t="shared" si="5"/>
        <v>20300</v>
      </c>
      <c r="AK8" s="318"/>
      <c r="AL8" s="318">
        <f t="shared" si="5"/>
        <v>20300</v>
      </c>
      <c r="AM8" s="318">
        <f t="shared" si="5"/>
        <v>20300</v>
      </c>
      <c r="AN8" s="318">
        <f t="shared" si="5"/>
        <v>20300</v>
      </c>
      <c r="AO8" s="318"/>
      <c r="AP8" s="318">
        <f t="shared" si="5"/>
        <v>20500</v>
      </c>
      <c r="AQ8" s="318">
        <f t="shared" si="5"/>
        <v>35500</v>
      </c>
      <c r="AR8" s="318">
        <f t="shared" si="5"/>
        <v>20500</v>
      </c>
      <c r="AS8" s="318"/>
      <c r="AT8" s="318">
        <f t="shared" si="5"/>
        <v>20500</v>
      </c>
      <c r="AU8" s="318">
        <f t="shared" si="5"/>
        <v>20500</v>
      </c>
      <c r="AV8" s="318">
        <f t="shared" si="5"/>
        <v>50500</v>
      </c>
      <c r="AW8" s="318"/>
      <c r="AX8" s="318">
        <f t="shared" si="5"/>
        <v>20500</v>
      </c>
      <c r="AY8" s="318">
        <f t="shared" si="5"/>
        <v>30500</v>
      </c>
      <c r="AZ8" s="318">
        <f t="shared" si="5"/>
        <v>20500</v>
      </c>
      <c r="BA8" s="318"/>
      <c r="BB8" s="318">
        <f t="shared" si="5"/>
        <v>20500</v>
      </c>
      <c r="BC8" s="318">
        <f t="shared" si="5"/>
        <v>20500</v>
      </c>
      <c r="BD8" s="318">
        <f t="shared" si="5"/>
        <v>20500</v>
      </c>
      <c r="BE8" s="318"/>
      <c r="BF8" s="318">
        <f t="shared" si="5"/>
        <v>20500</v>
      </c>
      <c r="BG8" s="318">
        <f t="shared" si="5"/>
        <v>35500</v>
      </c>
      <c r="BH8" s="318">
        <f t="shared" si="5"/>
        <v>20500</v>
      </c>
      <c r="BI8" s="318"/>
      <c r="BJ8" s="318">
        <f t="shared" si="5"/>
        <v>20500</v>
      </c>
      <c r="BK8" s="318">
        <f t="shared" si="5"/>
        <v>20500</v>
      </c>
      <c r="BL8" s="318">
        <f t="shared" si="5"/>
        <v>50500</v>
      </c>
      <c r="BM8" s="318"/>
      <c r="BN8" s="318">
        <f t="shared" si="5"/>
        <v>20500</v>
      </c>
      <c r="BO8" s="318">
        <f t="shared" si="5"/>
        <v>30500</v>
      </c>
      <c r="BP8" s="318">
        <f t="shared" si="5"/>
        <v>20500</v>
      </c>
      <c r="BQ8" s="318"/>
      <c r="BR8" s="318">
        <f t="shared" si="5"/>
        <v>20500</v>
      </c>
      <c r="BS8" s="318">
        <f t="shared" si="5"/>
        <v>20500</v>
      </c>
      <c r="BT8" s="318">
        <f t="shared" si="5"/>
        <v>20500</v>
      </c>
    </row>
    <row r="9" spans="2:72" ht="14.4">
      <c r="B9" s="249" t="s">
        <v>19</v>
      </c>
      <c r="C9" s="173" t="s">
        <v>20</v>
      </c>
      <c r="D9" s="207"/>
      <c r="E9" s="253">
        <v>0.19</v>
      </c>
      <c r="G9" s="207">
        <f t="shared" ref="G9:G16" si="6">SUM(L9:X9)</f>
        <v>10000</v>
      </c>
      <c r="H9" s="207">
        <f t="shared" ref="H9:H12" si="7">SUM(Z9:AN9)</f>
        <v>240000</v>
      </c>
      <c r="I9" s="207">
        <f t="shared" ref="I9:I12" si="8">SUM(AP9:BD9)</f>
        <v>240000</v>
      </c>
      <c r="J9" s="207">
        <f>SUM(BF9:BT9)</f>
        <v>240000</v>
      </c>
      <c r="L9" s="207">
        <v>0</v>
      </c>
      <c r="M9" s="207">
        <v>0</v>
      </c>
      <c r="N9" s="207">
        <v>0</v>
      </c>
      <c r="O9" s="207"/>
      <c r="P9" s="207">
        <v>0</v>
      </c>
      <c r="Q9" s="207">
        <v>0</v>
      </c>
      <c r="R9" s="207">
        <v>0</v>
      </c>
      <c r="S9" s="207">
        <v>0</v>
      </c>
      <c r="T9" s="207"/>
      <c r="U9" s="331"/>
      <c r="V9" s="207">
        <v>10000</v>
      </c>
      <c r="W9" s="207">
        <v>0</v>
      </c>
      <c r="X9" s="207">
        <v>0</v>
      </c>
      <c r="Y9" s="207"/>
      <c r="Z9" s="207">
        <v>20000</v>
      </c>
      <c r="AA9" s="207">
        <v>20000</v>
      </c>
      <c r="AB9" s="207">
        <v>20000</v>
      </c>
      <c r="AC9" s="207"/>
      <c r="AD9" s="207">
        <v>20000</v>
      </c>
      <c r="AE9" s="207">
        <v>20000</v>
      </c>
      <c r="AF9" s="207">
        <v>20000</v>
      </c>
      <c r="AG9" s="207"/>
      <c r="AH9" s="207">
        <v>20000</v>
      </c>
      <c r="AI9" s="207">
        <v>20000</v>
      </c>
      <c r="AJ9" s="207">
        <v>20000</v>
      </c>
      <c r="AK9" s="207"/>
      <c r="AL9" s="207">
        <v>20000</v>
      </c>
      <c r="AM9" s="207">
        <v>20000</v>
      </c>
      <c r="AN9" s="207">
        <v>20000</v>
      </c>
      <c r="AO9" s="207"/>
      <c r="AP9" s="207">
        <v>20000</v>
      </c>
      <c r="AQ9" s="207">
        <v>20000</v>
      </c>
      <c r="AR9" s="207">
        <v>20000</v>
      </c>
      <c r="AS9" s="207"/>
      <c r="AT9" s="207">
        <v>20000</v>
      </c>
      <c r="AU9" s="207">
        <v>20000</v>
      </c>
      <c r="AV9" s="207">
        <v>20000</v>
      </c>
      <c r="AW9" s="207"/>
      <c r="AX9" s="207">
        <v>20000</v>
      </c>
      <c r="AY9" s="207">
        <v>20000</v>
      </c>
      <c r="AZ9" s="207">
        <v>20000</v>
      </c>
      <c r="BA9" s="207"/>
      <c r="BB9" s="207">
        <v>20000</v>
      </c>
      <c r="BC9" s="207">
        <v>20000</v>
      </c>
      <c r="BD9" s="207">
        <v>20000</v>
      </c>
      <c r="BE9" s="207"/>
      <c r="BF9" s="207">
        <v>20000</v>
      </c>
      <c r="BG9" s="207">
        <v>20000</v>
      </c>
      <c r="BH9" s="207">
        <v>20000</v>
      </c>
      <c r="BI9" s="207"/>
      <c r="BJ9" s="207">
        <v>20000</v>
      </c>
      <c r="BK9" s="207">
        <v>20000</v>
      </c>
      <c r="BL9" s="207">
        <v>20000</v>
      </c>
      <c r="BM9" s="207"/>
      <c r="BN9" s="207">
        <v>20000</v>
      </c>
      <c r="BO9" s="207">
        <v>20000</v>
      </c>
      <c r="BP9" s="207">
        <v>20000</v>
      </c>
      <c r="BQ9" s="207"/>
      <c r="BR9" s="207">
        <v>20000</v>
      </c>
      <c r="BS9" s="207">
        <v>20000</v>
      </c>
      <c r="BT9" s="207">
        <v>20000</v>
      </c>
    </row>
    <row r="10" spans="2:72" ht="14.4">
      <c r="B10" s="249" t="s">
        <v>21</v>
      </c>
      <c r="C10" s="173" t="s">
        <v>20</v>
      </c>
      <c r="D10" s="207"/>
      <c r="E10" s="253">
        <v>0.19</v>
      </c>
      <c r="G10" s="207">
        <f t="shared" si="6"/>
        <v>10000</v>
      </c>
      <c r="H10" s="207">
        <f t="shared" si="7"/>
        <v>20000</v>
      </c>
      <c r="I10" s="207">
        <f t="shared" si="8"/>
        <v>30000</v>
      </c>
      <c r="J10" s="207">
        <f t="shared" ref="J10:J71" si="9">SUM(BF10:BT10)</f>
        <v>30000</v>
      </c>
      <c r="L10" s="207"/>
      <c r="M10" s="207"/>
      <c r="N10" s="207"/>
      <c r="O10" s="207"/>
      <c r="P10" s="207"/>
      <c r="Q10" s="207"/>
      <c r="R10" s="207"/>
      <c r="S10" s="207"/>
      <c r="T10" s="207"/>
      <c r="U10" s="331"/>
      <c r="V10" s="207">
        <v>10000</v>
      </c>
      <c r="W10" s="207"/>
      <c r="X10" s="207"/>
      <c r="Y10" s="207"/>
      <c r="Z10" s="207"/>
      <c r="AA10" s="207"/>
      <c r="AB10" s="207"/>
      <c r="AC10" s="207"/>
      <c r="AD10" s="207"/>
      <c r="AE10" s="207">
        <v>20000</v>
      </c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>
        <v>30000</v>
      </c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  <c r="BI10" s="207"/>
      <c r="BJ10" s="207"/>
      <c r="BK10" s="207"/>
      <c r="BL10" s="207">
        <v>30000</v>
      </c>
      <c r="BM10" s="207"/>
      <c r="BN10" s="207"/>
      <c r="BO10" s="207"/>
      <c r="BP10" s="207"/>
      <c r="BQ10" s="207"/>
      <c r="BR10" s="207"/>
      <c r="BS10" s="207"/>
      <c r="BT10" s="207"/>
    </row>
    <row r="11" spans="2:72" ht="14.4">
      <c r="B11" s="249" t="s">
        <v>22</v>
      </c>
      <c r="C11" s="173" t="s">
        <v>20</v>
      </c>
      <c r="D11" s="207"/>
      <c r="E11" s="253">
        <v>0.19</v>
      </c>
      <c r="G11" s="207">
        <f t="shared" si="6"/>
        <v>600</v>
      </c>
      <c r="H11" s="207">
        <f t="shared" si="7"/>
        <v>3600</v>
      </c>
      <c r="I11" s="207">
        <f t="shared" si="8"/>
        <v>6000</v>
      </c>
      <c r="J11" s="207">
        <f t="shared" si="9"/>
        <v>6000</v>
      </c>
      <c r="L11" s="207"/>
      <c r="M11" s="207"/>
      <c r="N11" s="207"/>
      <c r="O11" s="207"/>
      <c r="P11" s="207"/>
      <c r="Q11" s="207"/>
      <c r="R11" s="207">
        <v>100</v>
      </c>
      <c r="S11" s="207">
        <v>100</v>
      </c>
      <c r="T11" s="207">
        <v>100</v>
      </c>
      <c r="U11" s="331"/>
      <c r="V11" s="207">
        <v>100</v>
      </c>
      <c r="W11" s="207">
        <v>100</v>
      </c>
      <c r="X11" s="207">
        <v>100</v>
      </c>
      <c r="Y11" s="207"/>
      <c r="Z11" s="207">
        <v>300</v>
      </c>
      <c r="AA11" s="207">
        <v>300</v>
      </c>
      <c r="AB11" s="207">
        <v>300</v>
      </c>
      <c r="AC11" s="207"/>
      <c r="AD11" s="207">
        <v>300</v>
      </c>
      <c r="AE11" s="207">
        <v>300</v>
      </c>
      <c r="AF11" s="207">
        <v>300</v>
      </c>
      <c r="AG11" s="207"/>
      <c r="AH11" s="207">
        <v>300</v>
      </c>
      <c r="AI11" s="207">
        <v>300</v>
      </c>
      <c r="AJ11" s="207">
        <v>300</v>
      </c>
      <c r="AK11" s="207"/>
      <c r="AL11" s="207">
        <v>300</v>
      </c>
      <c r="AM11" s="207">
        <v>300</v>
      </c>
      <c r="AN11" s="207">
        <v>300</v>
      </c>
      <c r="AO11" s="207"/>
      <c r="AP11" s="207">
        <v>500</v>
      </c>
      <c r="AQ11" s="207">
        <v>500</v>
      </c>
      <c r="AR11" s="207">
        <v>500</v>
      </c>
      <c r="AS11" s="207"/>
      <c r="AT11" s="207">
        <v>500</v>
      </c>
      <c r="AU11" s="207">
        <v>500</v>
      </c>
      <c r="AV11" s="207">
        <v>500</v>
      </c>
      <c r="AW11" s="207"/>
      <c r="AX11" s="207">
        <v>500</v>
      </c>
      <c r="AY11" s="207">
        <v>500</v>
      </c>
      <c r="AZ11" s="207">
        <v>500</v>
      </c>
      <c r="BA11" s="207"/>
      <c r="BB11" s="207">
        <v>500</v>
      </c>
      <c r="BC11" s="207">
        <v>500</v>
      </c>
      <c r="BD11" s="207">
        <v>500</v>
      </c>
      <c r="BE11" s="207"/>
      <c r="BF11" s="207">
        <v>500</v>
      </c>
      <c r="BG11" s="207">
        <v>500</v>
      </c>
      <c r="BH11" s="207">
        <v>500</v>
      </c>
      <c r="BI11" s="207"/>
      <c r="BJ11" s="207">
        <v>500</v>
      </c>
      <c r="BK11" s="207">
        <v>500</v>
      </c>
      <c r="BL11" s="207">
        <v>500</v>
      </c>
      <c r="BM11" s="207"/>
      <c r="BN11" s="207">
        <v>500</v>
      </c>
      <c r="BO11" s="207">
        <v>500</v>
      </c>
      <c r="BP11" s="207">
        <v>500</v>
      </c>
      <c r="BQ11" s="207"/>
      <c r="BR11" s="207">
        <v>500</v>
      </c>
      <c r="BS11" s="207">
        <v>500</v>
      </c>
      <c r="BT11" s="207">
        <v>500</v>
      </c>
    </row>
    <row r="12" spans="2:72" ht="14.4">
      <c r="B12" s="249" t="s">
        <v>23</v>
      </c>
      <c r="C12" s="173" t="s">
        <v>20</v>
      </c>
      <c r="D12" s="207"/>
      <c r="E12" s="253">
        <v>0.19</v>
      </c>
      <c r="G12" s="207">
        <f t="shared" si="6"/>
        <v>12626.579831932773</v>
      </c>
      <c r="H12" s="207">
        <f t="shared" si="7"/>
        <v>20000</v>
      </c>
      <c r="I12" s="207">
        <f t="shared" si="8"/>
        <v>20000</v>
      </c>
      <c r="J12" s="207">
        <f t="shared" si="9"/>
        <v>20000</v>
      </c>
      <c r="L12" s="207"/>
      <c r="M12" s="207">
        <v>7626.5798319327741</v>
      </c>
      <c r="N12" s="207"/>
      <c r="O12" s="207"/>
      <c r="P12" s="207"/>
      <c r="Q12" s="207"/>
      <c r="R12" s="207"/>
      <c r="S12" s="207"/>
      <c r="T12" s="207"/>
      <c r="U12" s="331"/>
      <c r="V12" s="207"/>
      <c r="W12" s="207">
        <v>5000</v>
      </c>
      <c r="X12" s="207"/>
      <c r="Y12" s="207"/>
      <c r="Z12" s="207"/>
      <c r="AA12" s="207">
        <v>10000</v>
      </c>
      <c r="AB12" s="207"/>
      <c r="AC12" s="207"/>
      <c r="AD12" s="207"/>
      <c r="AE12" s="207"/>
      <c r="AF12" s="207"/>
      <c r="AG12" s="207"/>
      <c r="AH12" s="207"/>
      <c r="AI12" s="207">
        <v>10000</v>
      </c>
      <c r="AJ12" s="207"/>
      <c r="AK12" s="207"/>
      <c r="AL12" s="207"/>
      <c r="AM12" s="207"/>
      <c r="AN12" s="207"/>
      <c r="AO12" s="207"/>
      <c r="AP12" s="207"/>
      <c r="AQ12" s="207">
        <v>10000</v>
      </c>
      <c r="AR12" s="207"/>
      <c r="AS12" s="207"/>
      <c r="AT12" s="207"/>
      <c r="AU12" s="207"/>
      <c r="AV12" s="207"/>
      <c r="AW12" s="207"/>
      <c r="AX12" s="207"/>
      <c r="AY12" s="207">
        <v>10000</v>
      </c>
      <c r="AZ12" s="207"/>
      <c r="BA12" s="207"/>
      <c r="BB12" s="207"/>
      <c r="BC12" s="207"/>
      <c r="BD12" s="207"/>
      <c r="BE12" s="207"/>
      <c r="BF12" s="207"/>
      <c r="BG12" s="207">
        <v>10000</v>
      </c>
      <c r="BH12" s="207"/>
      <c r="BI12" s="207"/>
      <c r="BJ12" s="207"/>
      <c r="BK12" s="207"/>
      <c r="BL12" s="207"/>
      <c r="BM12" s="207"/>
      <c r="BN12" s="207"/>
      <c r="BO12" s="207">
        <v>10000</v>
      </c>
      <c r="BP12" s="207"/>
      <c r="BQ12" s="207"/>
      <c r="BR12" s="207"/>
      <c r="BS12" s="207"/>
      <c r="BT12" s="207"/>
    </row>
    <row r="13" spans="2:72" ht="14.4">
      <c r="B13" s="249" t="s">
        <v>24</v>
      </c>
      <c r="C13" s="173"/>
      <c r="D13" s="207"/>
      <c r="E13" s="253">
        <v>0.19</v>
      </c>
      <c r="G13" s="207">
        <f t="shared" si="6"/>
        <v>0</v>
      </c>
      <c r="H13" s="207">
        <f>SUM(Z13:AN13)</f>
        <v>0</v>
      </c>
      <c r="I13" s="207">
        <f>SUM(AP13:BD13)</f>
        <v>0</v>
      </c>
      <c r="J13" s="207">
        <f t="shared" si="9"/>
        <v>0</v>
      </c>
      <c r="L13" s="207"/>
      <c r="M13" s="207"/>
      <c r="N13" s="207"/>
      <c r="O13" s="207"/>
      <c r="P13" s="207"/>
      <c r="Q13" s="207"/>
      <c r="R13" s="207"/>
      <c r="S13" s="207"/>
      <c r="T13" s="207"/>
      <c r="U13" s="331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  <c r="BI13" s="207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</row>
    <row r="14" spans="2:72" ht="14.4">
      <c r="B14" s="249" t="s">
        <v>25</v>
      </c>
      <c r="C14" s="173" t="s">
        <v>20</v>
      </c>
      <c r="D14" s="207"/>
      <c r="E14" s="253">
        <v>0.19</v>
      </c>
      <c r="G14" s="207">
        <f t="shared" si="6"/>
        <v>5000</v>
      </c>
      <c r="H14" s="207">
        <f t="shared" ref="H14:H30" si="10">SUM(Z14:AN14)</f>
        <v>5000</v>
      </c>
      <c r="I14" s="207">
        <f t="shared" ref="I14:I30" si="11">SUM(AP14:BD14)</f>
        <v>5000</v>
      </c>
      <c r="J14" s="207">
        <f t="shared" si="9"/>
        <v>5000</v>
      </c>
      <c r="L14" s="207"/>
      <c r="M14" s="207">
        <v>5000</v>
      </c>
      <c r="N14" s="207"/>
      <c r="O14" s="207"/>
      <c r="P14" s="207"/>
      <c r="Q14" s="207"/>
      <c r="R14" s="207"/>
      <c r="S14" s="207"/>
      <c r="T14" s="207"/>
      <c r="U14" s="331"/>
      <c r="V14" s="207"/>
      <c r="W14" s="207"/>
      <c r="X14" s="207"/>
      <c r="Y14" s="207"/>
      <c r="Z14" s="207"/>
      <c r="AA14" s="207">
        <v>5000</v>
      </c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>
        <v>5000</v>
      </c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>
        <v>5000</v>
      </c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</row>
    <row r="15" spans="2:72" ht="14.4">
      <c r="B15" s="249" t="s">
        <v>26</v>
      </c>
      <c r="C15" s="173" t="s">
        <v>20</v>
      </c>
      <c r="D15" s="207"/>
      <c r="E15" s="253">
        <v>0.19</v>
      </c>
      <c r="G15" s="207">
        <f t="shared" si="6"/>
        <v>20000</v>
      </c>
      <c r="H15" s="207">
        <f t="shared" si="10"/>
        <v>0</v>
      </c>
      <c r="I15" s="207">
        <f t="shared" si="11"/>
        <v>0</v>
      </c>
      <c r="J15" s="207">
        <f t="shared" si="9"/>
        <v>0</v>
      </c>
      <c r="L15" s="207"/>
      <c r="M15" s="207">
        <v>20000</v>
      </c>
      <c r="N15" s="207"/>
      <c r="O15" s="207"/>
      <c r="P15" s="207"/>
      <c r="Q15" s="207"/>
      <c r="R15" s="207"/>
      <c r="S15" s="207"/>
      <c r="T15" s="207"/>
      <c r="U15" s="331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</row>
    <row r="16" spans="2:72" ht="14.4">
      <c r="B16" s="249" t="s">
        <v>27</v>
      </c>
      <c r="C16" s="173" t="s">
        <v>20</v>
      </c>
      <c r="D16" s="207"/>
      <c r="E16" s="253">
        <v>0.19</v>
      </c>
      <c r="G16" s="207">
        <f t="shared" si="6"/>
        <v>500</v>
      </c>
      <c r="H16" s="207">
        <f t="shared" si="10"/>
        <v>0</v>
      </c>
      <c r="I16" s="207">
        <f t="shared" si="11"/>
        <v>0</v>
      </c>
      <c r="J16" s="207">
        <f t="shared" si="9"/>
        <v>0</v>
      </c>
      <c r="L16" s="207"/>
      <c r="M16" s="207"/>
      <c r="N16" s="207"/>
      <c r="O16" s="207"/>
      <c r="P16" s="207">
        <v>500</v>
      </c>
      <c r="Q16" s="207"/>
      <c r="R16" s="207"/>
      <c r="S16" s="207"/>
      <c r="T16" s="207"/>
      <c r="U16" s="331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07"/>
      <c r="BT16" s="207"/>
    </row>
    <row r="17" spans="2:72" ht="14.4">
      <c r="B17" s="250" t="s">
        <v>28</v>
      </c>
      <c r="C17" s="250"/>
      <c r="D17" s="250"/>
      <c r="E17" s="250"/>
      <c r="G17" s="318">
        <f t="shared" ref="G17" si="12">SUM(G18:G22)</f>
        <v>5902.2828571428563</v>
      </c>
      <c r="H17" s="318">
        <f t="shared" ref="H17" si="13">SUM(H18:H22)</f>
        <v>22000</v>
      </c>
      <c r="I17" s="318">
        <f t="shared" ref="I17" si="14">SUM(I18:I22)</f>
        <v>33000</v>
      </c>
      <c r="J17" s="318">
        <f t="shared" ref="J17" si="15">SUM(J18:J22)</f>
        <v>45000</v>
      </c>
      <c r="L17" s="318">
        <f t="shared" ref="L17:U17" si="16">SUM(L18:L22)</f>
        <v>144.86000000000001</v>
      </c>
      <c r="M17" s="318">
        <f t="shared" si="16"/>
        <v>787.36</v>
      </c>
      <c r="N17" s="318">
        <f t="shared" si="16"/>
        <v>264.92</v>
      </c>
      <c r="O17" s="318">
        <f t="shared" si="16"/>
        <v>4705.1428571428569</v>
      </c>
      <c r="P17" s="318">
        <f t="shared" si="16"/>
        <v>0</v>
      </c>
      <c r="Q17" s="318">
        <f t="shared" si="16"/>
        <v>0</v>
      </c>
      <c r="R17" s="318">
        <f t="shared" si="16"/>
        <v>0</v>
      </c>
      <c r="S17" s="318">
        <f t="shared" si="16"/>
        <v>0</v>
      </c>
      <c r="T17" s="318">
        <f t="shared" si="16"/>
        <v>0</v>
      </c>
      <c r="U17" s="318">
        <f t="shared" si="16"/>
        <v>0</v>
      </c>
      <c r="V17" s="318">
        <f>SUM(V18:V22)</f>
        <v>0</v>
      </c>
      <c r="W17" s="318">
        <f t="shared" ref="W17:BT17" si="17">SUM(W18:W22)</f>
        <v>0</v>
      </c>
      <c r="X17" s="318">
        <f t="shared" si="17"/>
        <v>0</v>
      </c>
      <c r="Y17" s="318"/>
      <c r="Z17" s="318">
        <f t="shared" si="17"/>
        <v>0</v>
      </c>
      <c r="AA17" s="318">
        <f t="shared" si="17"/>
        <v>12000</v>
      </c>
      <c r="AB17" s="318">
        <f t="shared" si="17"/>
        <v>0</v>
      </c>
      <c r="AC17" s="318"/>
      <c r="AD17" s="318">
        <f t="shared" si="17"/>
        <v>0</v>
      </c>
      <c r="AE17" s="318">
        <f t="shared" si="17"/>
        <v>0</v>
      </c>
      <c r="AF17" s="318">
        <f t="shared" si="17"/>
        <v>0</v>
      </c>
      <c r="AG17" s="318"/>
      <c r="AH17" s="318">
        <f t="shared" si="17"/>
        <v>10000</v>
      </c>
      <c r="AI17" s="318">
        <f t="shared" si="17"/>
        <v>0</v>
      </c>
      <c r="AJ17" s="318">
        <f t="shared" si="17"/>
        <v>0</v>
      </c>
      <c r="AK17" s="318"/>
      <c r="AL17" s="318">
        <f t="shared" si="17"/>
        <v>0</v>
      </c>
      <c r="AM17" s="318">
        <f t="shared" si="17"/>
        <v>0</v>
      </c>
      <c r="AN17" s="318">
        <f t="shared" si="17"/>
        <v>0</v>
      </c>
      <c r="AO17" s="318"/>
      <c r="AP17" s="318">
        <f t="shared" si="17"/>
        <v>0</v>
      </c>
      <c r="AQ17" s="318">
        <f t="shared" si="17"/>
        <v>18000</v>
      </c>
      <c r="AR17" s="318">
        <f t="shared" si="17"/>
        <v>0</v>
      </c>
      <c r="AS17" s="318"/>
      <c r="AT17" s="318">
        <f t="shared" si="17"/>
        <v>0</v>
      </c>
      <c r="AU17" s="318">
        <f t="shared" si="17"/>
        <v>0</v>
      </c>
      <c r="AV17" s="318">
        <f t="shared" si="17"/>
        <v>0</v>
      </c>
      <c r="AW17" s="318"/>
      <c r="AX17" s="318">
        <f t="shared" si="17"/>
        <v>15000</v>
      </c>
      <c r="AY17" s="318">
        <f t="shared" si="17"/>
        <v>0</v>
      </c>
      <c r="AZ17" s="318">
        <f t="shared" si="17"/>
        <v>0</v>
      </c>
      <c r="BA17" s="318"/>
      <c r="BB17" s="318">
        <f t="shared" si="17"/>
        <v>0</v>
      </c>
      <c r="BC17" s="318">
        <f t="shared" si="17"/>
        <v>0</v>
      </c>
      <c r="BD17" s="318">
        <f t="shared" si="17"/>
        <v>0</v>
      </c>
      <c r="BE17" s="318"/>
      <c r="BF17" s="318">
        <f t="shared" si="17"/>
        <v>0</v>
      </c>
      <c r="BG17" s="318">
        <f t="shared" si="17"/>
        <v>25000</v>
      </c>
      <c r="BH17" s="318">
        <f t="shared" si="17"/>
        <v>0</v>
      </c>
      <c r="BI17" s="318"/>
      <c r="BJ17" s="318">
        <f t="shared" si="17"/>
        <v>0</v>
      </c>
      <c r="BK17" s="318">
        <f t="shared" si="17"/>
        <v>0</v>
      </c>
      <c r="BL17" s="318">
        <f t="shared" si="17"/>
        <v>0</v>
      </c>
      <c r="BM17" s="318"/>
      <c r="BN17" s="318">
        <f t="shared" si="17"/>
        <v>20000</v>
      </c>
      <c r="BO17" s="318">
        <f t="shared" si="17"/>
        <v>0</v>
      </c>
      <c r="BP17" s="318">
        <f t="shared" si="17"/>
        <v>0</v>
      </c>
      <c r="BQ17" s="318"/>
      <c r="BR17" s="318">
        <f t="shared" si="17"/>
        <v>0</v>
      </c>
      <c r="BS17" s="318">
        <f t="shared" si="17"/>
        <v>0</v>
      </c>
      <c r="BT17" s="318">
        <f t="shared" si="17"/>
        <v>0</v>
      </c>
    </row>
    <row r="18" spans="2:72" ht="14.4">
      <c r="B18" s="249" t="s">
        <v>29</v>
      </c>
      <c r="C18" s="173" t="s">
        <v>20</v>
      </c>
      <c r="D18" s="207"/>
      <c r="E18" s="253">
        <v>0.19</v>
      </c>
      <c r="G18" s="207">
        <f>SUM(L18:X18)</f>
        <v>785.4</v>
      </c>
      <c r="H18" s="207">
        <f t="shared" si="10"/>
        <v>20000</v>
      </c>
      <c r="I18" s="207">
        <f t="shared" si="11"/>
        <v>30000</v>
      </c>
      <c r="J18" s="207">
        <f t="shared" si="9"/>
        <v>40000</v>
      </c>
      <c r="L18" s="207"/>
      <c r="M18" s="207">
        <v>785.4</v>
      </c>
      <c r="N18" s="207"/>
      <c r="O18" s="207"/>
      <c r="P18" s="207"/>
      <c r="Q18" s="207"/>
      <c r="R18" s="207"/>
      <c r="S18" s="207"/>
      <c r="T18" s="207"/>
      <c r="U18" s="331"/>
      <c r="V18" s="207"/>
      <c r="W18" s="207"/>
      <c r="X18" s="207"/>
      <c r="Y18" s="207"/>
      <c r="Z18" s="207"/>
      <c r="AA18" s="207">
        <v>10000</v>
      </c>
      <c r="AB18" s="207"/>
      <c r="AC18" s="207"/>
      <c r="AD18" s="207"/>
      <c r="AE18" s="207"/>
      <c r="AF18" s="207"/>
      <c r="AG18" s="207"/>
      <c r="AH18" s="207">
        <v>10000</v>
      </c>
      <c r="AI18" s="207"/>
      <c r="AJ18" s="207"/>
      <c r="AK18" s="207"/>
      <c r="AL18" s="207"/>
      <c r="AM18" s="207"/>
      <c r="AN18" s="207"/>
      <c r="AO18" s="207"/>
      <c r="AP18" s="207"/>
      <c r="AQ18" s="207">
        <v>15000</v>
      </c>
      <c r="AR18" s="207"/>
      <c r="AS18" s="207"/>
      <c r="AT18" s="207"/>
      <c r="AU18" s="207"/>
      <c r="AV18" s="207"/>
      <c r="AW18" s="207"/>
      <c r="AX18" s="207">
        <v>15000</v>
      </c>
      <c r="AY18" s="207"/>
      <c r="AZ18" s="207"/>
      <c r="BA18" s="207"/>
      <c r="BB18" s="207"/>
      <c r="BC18" s="207"/>
      <c r="BD18" s="207"/>
      <c r="BE18" s="207"/>
      <c r="BF18" s="207"/>
      <c r="BG18" s="207">
        <v>20000</v>
      </c>
      <c r="BH18" s="207"/>
      <c r="BI18" s="207"/>
      <c r="BJ18" s="207"/>
      <c r="BK18" s="207"/>
      <c r="BL18" s="207"/>
      <c r="BM18" s="207"/>
      <c r="BN18" s="207">
        <v>20000</v>
      </c>
      <c r="BO18" s="207"/>
      <c r="BP18" s="207"/>
      <c r="BQ18" s="207"/>
      <c r="BR18" s="207"/>
      <c r="BS18" s="207"/>
      <c r="BT18" s="207"/>
    </row>
    <row r="19" spans="2:72" ht="14.4">
      <c r="B19" s="218" t="s">
        <v>30</v>
      </c>
      <c r="C19" s="173" t="s">
        <v>20</v>
      </c>
      <c r="D19" s="207"/>
      <c r="E19" s="253">
        <v>0.19</v>
      </c>
      <c r="G19" s="207">
        <f>SUM(L19:X19)</f>
        <v>4850.0028571428566</v>
      </c>
      <c r="H19" s="207">
        <f t="shared" si="10"/>
        <v>2000</v>
      </c>
      <c r="I19" s="207">
        <f t="shared" si="11"/>
        <v>3000</v>
      </c>
      <c r="J19" s="207">
        <f t="shared" si="9"/>
        <v>5000</v>
      </c>
      <c r="L19" s="207">
        <v>144.86000000000001</v>
      </c>
      <c r="M19" s="207"/>
      <c r="N19" s="207"/>
      <c r="O19" s="207">
        <v>4705.1428571428569</v>
      </c>
      <c r="P19" s="207"/>
      <c r="Q19" s="207"/>
      <c r="R19" s="207"/>
      <c r="S19" s="207"/>
      <c r="T19" s="207"/>
      <c r="U19" s="331"/>
      <c r="V19" s="207"/>
      <c r="W19" s="207"/>
      <c r="X19" s="207"/>
      <c r="Y19" s="207"/>
      <c r="Z19" s="207"/>
      <c r="AA19" s="207">
        <v>2000</v>
      </c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>
        <v>3000</v>
      </c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>
        <v>5000</v>
      </c>
      <c r="BH19" s="207"/>
      <c r="BI19" s="207"/>
      <c r="BJ19" s="207"/>
      <c r="BK19" s="207"/>
      <c r="BL19" s="207"/>
      <c r="BM19" s="207"/>
      <c r="BN19" s="207"/>
      <c r="BO19" s="207"/>
      <c r="BP19" s="207"/>
      <c r="BQ19" s="207"/>
      <c r="BR19" s="207"/>
      <c r="BS19" s="207"/>
      <c r="BT19" s="207"/>
    </row>
    <row r="20" spans="2:72" ht="14.4">
      <c r="B20" s="249" t="s">
        <v>31</v>
      </c>
      <c r="C20" s="173" t="s">
        <v>20</v>
      </c>
      <c r="D20" s="207"/>
      <c r="E20" s="207"/>
      <c r="G20" s="207">
        <f>SUM(L20:X20)</f>
        <v>131.59</v>
      </c>
      <c r="H20" s="207">
        <f t="shared" si="10"/>
        <v>0</v>
      </c>
      <c r="I20" s="207">
        <f t="shared" si="11"/>
        <v>0</v>
      </c>
      <c r="J20" s="207">
        <f t="shared" si="9"/>
        <v>0</v>
      </c>
      <c r="L20" s="207"/>
      <c r="M20" s="207"/>
      <c r="N20" s="207">
        <v>131.59</v>
      </c>
      <c r="O20" s="207"/>
      <c r="P20" s="207"/>
      <c r="Q20" s="207"/>
      <c r="R20" s="207"/>
      <c r="S20" s="207"/>
      <c r="T20" s="207"/>
      <c r="U20" s="331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7"/>
      <c r="BN20" s="207"/>
      <c r="BO20" s="207"/>
      <c r="BP20" s="207"/>
      <c r="BQ20" s="207"/>
      <c r="BR20" s="207"/>
      <c r="BS20" s="207"/>
      <c r="BT20" s="207"/>
    </row>
    <row r="21" spans="2:72" ht="14.4">
      <c r="B21" s="249" t="s">
        <v>32</v>
      </c>
      <c r="C21" s="173" t="s">
        <v>20</v>
      </c>
      <c r="D21" s="207"/>
      <c r="E21" s="207"/>
      <c r="G21" s="207">
        <f>SUM(L21:X21)</f>
        <v>135.29000000000002</v>
      </c>
      <c r="H21" s="207">
        <f t="shared" si="10"/>
        <v>0</v>
      </c>
      <c r="I21" s="207">
        <f t="shared" si="11"/>
        <v>0</v>
      </c>
      <c r="J21" s="207">
        <f t="shared" si="9"/>
        <v>0</v>
      </c>
      <c r="L21" s="207"/>
      <c r="M21" s="207">
        <v>1.96</v>
      </c>
      <c r="N21" s="207">
        <v>133.33000000000001</v>
      </c>
      <c r="O21" s="207"/>
      <c r="P21" s="207"/>
      <c r="Q21" s="207"/>
      <c r="R21" s="207"/>
      <c r="S21" s="207"/>
      <c r="T21" s="207"/>
      <c r="U21" s="331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</row>
    <row r="22" spans="2:72" ht="14.4">
      <c r="B22" s="218"/>
      <c r="C22" s="173"/>
      <c r="D22" s="207"/>
      <c r="E22" s="207"/>
      <c r="G22" s="207"/>
      <c r="H22" s="207"/>
      <c r="I22" s="207"/>
      <c r="J22" s="207"/>
      <c r="L22" s="207"/>
      <c r="M22" s="207"/>
      <c r="N22" s="207"/>
      <c r="O22" s="207"/>
      <c r="P22" s="207"/>
      <c r="Q22" s="207"/>
      <c r="R22" s="207"/>
      <c r="S22" s="207"/>
      <c r="T22" s="207"/>
      <c r="U22" s="331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  <c r="BI22" s="207"/>
      <c r="BJ22" s="207"/>
      <c r="BK22" s="207"/>
      <c r="BL22" s="207"/>
      <c r="BM22" s="207"/>
      <c r="BN22" s="207"/>
      <c r="BO22" s="207"/>
      <c r="BP22" s="207"/>
      <c r="BQ22" s="207"/>
      <c r="BR22" s="207"/>
      <c r="BS22" s="207"/>
      <c r="BT22" s="207"/>
    </row>
    <row r="23" spans="2:72" ht="14.4">
      <c r="B23" s="250" t="s">
        <v>33</v>
      </c>
      <c r="C23" s="250"/>
      <c r="D23" s="250"/>
      <c r="E23" s="250"/>
      <c r="G23" s="318">
        <f t="shared" ref="G23" si="18">SUM(G24:G26)</f>
        <v>1495.2001680672267</v>
      </c>
      <c r="H23" s="318">
        <f t="shared" ref="H23" si="19">SUM(H24:H26)</f>
        <v>1458.4201680672268</v>
      </c>
      <c r="I23" s="318">
        <f t="shared" ref="I23" si="20">SUM(I24:I26)</f>
        <v>1458.4201680672268</v>
      </c>
      <c r="J23" s="318">
        <f t="shared" ref="J23" si="21">SUM(J24:J26)</f>
        <v>1458.4201680672268</v>
      </c>
      <c r="L23" s="318">
        <f t="shared" ref="L23:U23" si="22">SUM(L24:L26)</f>
        <v>1458.4201680672268</v>
      </c>
      <c r="M23" s="318">
        <f t="shared" si="22"/>
        <v>0</v>
      </c>
      <c r="N23" s="318">
        <f t="shared" si="22"/>
        <v>0</v>
      </c>
      <c r="O23" s="318">
        <f t="shared" si="22"/>
        <v>0</v>
      </c>
      <c r="P23" s="318">
        <f t="shared" si="22"/>
        <v>36.78</v>
      </c>
      <c r="Q23" s="318">
        <f t="shared" si="22"/>
        <v>0</v>
      </c>
      <c r="R23" s="318">
        <f t="shared" si="22"/>
        <v>0</v>
      </c>
      <c r="S23" s="318">
        <f t="shared" si="22"/>
        <v>0</v>
      </c>
      <c r="T23" s="318">
        <f t="shared" si="22"/>
        <v>0</v>
      </c>
      <c r="U23" s="318">
        <f t="shared" si="22"/>
        <v>0</v>
      </c>
      <c r="V23" s="318">
        <f>SUM(V24:V26)</f>
        <v>0</v>
      </c>
      <c r="W23" s="318">
        <f t="shared" ref="W23:BT23" si="23">SUM(W24:W26)</f>
        <v>0</v>
      </c>
      <c r="X23" s="318">
        <f t="shared" si="23"/>
        <v>0</v>
      </c>
      <c r="Y23" s="318"/>
      <c r="Z23" s="318">
        <f t="shared" si="23"/>
        <v>1458.4201680672268</v>
      </c>
      <c r="AA23" s="318">
        <f t="shared" si="23"/>
        <v>0</v>
      </c>
      <c r="AB23" s="318">
        <f t="shared" si="23"/>
        <v>0</v>
      </c>
      <c r="AC23" s="318"/>
      <c r="AD23" s="318">
        <f t="shared" si="23"/>
        <v>0</v>
      </c>
      <c r="AE23" s="318">
        <f t="shared" si="23"/>
        <v>0</v>
      </c>
      <c r="AF23" s="318">
        <f t="shared" si="23"/>
        <v>0</v>
      </c>
      <c r="AG23" s="318"/>
      <c r="AH23" s="318">
        <f t="shared" si="23"/>
        <v>0</v>
      </c>
      <c r="AI23" s="318">
        <f t="shared" si="23"/>
        <v>0</v>
      </c>
      <c r="AJ23" s="318">
        <f t="shared" si="23"/>
        <v>0</v>
      </c>
      <c r="AK23" s="318"/>
      <c r="AL23" s="318">
        <f t="shared" si="23"/>
        <v>0</v>
      </c>
      <c r="AM23" s="318">
        <f t="shared" si="23"/>
        <v>0</v>
      </c>
      <c r="AN23" s="318">
        <f t="shared" si="23"/>
        <v>0</v>
      </c>
      <c r="AO23" s="318"/>
      <c r="AP23" s="318">
        <f t="shared" si="23"/>
        <v>1458.4201680672268</v>
      </c>
      <c r="AQ23" s="318">
        <f t="shared" si="23"/>
        <v>0</v>
      </c>
      <c r="AR23" s="318">
        <f t="shared" si="23"/>
        <v>0</v>
      </c>
      <c r="AS23" s="318"/>
      <c r="AT23" s="318">
        <f t="shared" si="23"/>
        <v>0</v>
      </c>
      <c r="AU23" s="318">
        <f t="shared" si="23"/>
        <v>0</v>
      </c>
      <c r="AV23" s="318">
        <f t="shared" si="23"/>
        <v>0</v>
      </c>
      <c r="AW23" s="318"/>
      <c r="AX23" s="318">
        <f t="shared" si="23"/>
        <v>0</v>
      </c>
      <c r="AY23" s="318">
        <f t="shared" si="23"/>
        <v>0</v>
      </c>
      <c r="AZ23" s="318">
        <f t="shared" si="23"/>
        <v>0</v>
      </c>
      <c r="BA23" s="318"/>
      <c r="BB23" s="318">
        <f t="shared" si="23"/>
        <v>0</v>
      </c>
      <c r="BC23" s="318">
        <f t="shared" si="23"/>
        <v>0</v>
      </c>
      <c r="BD23" s="318">
        <f t="shared" si="23"/>
        <v>0</v>
      </c>
      <c r="BE23" s="318"/>
      <c r="BF23" s="318">
        <f t="shared" si="23"/>
        <v>1458.4201680672268</v>
      </c>
      <c r="BG23" s="318">
        <f t="shared" si="23"/>
        <v>0</v>
      </c>
      <c r="BH23" s="318">
        <f t="shared" si="23"/>
        <v>0</v>
      </c>
      <c r="BI23" s="318"/>
      <c r="BJ23" s="318">
        <f t="shared" si="23"/>
        <v>0</v>
      </c>
      <c r="BK23" s="318">
        <f t="shared" si="23"/>
        <v>0</v>
      </c>
      <c r="BL23" s="318">
        <f t="shared" si="23"/>
        <v>0</v>
      </c>
      <c r="BM23" s="318"/>
      <c r="BN23" s="318">
        <f t="shared" si="23"/>
        <v>0</v>
      </c>
      <c r="BO23" s="318">
        <f t="shared" si="23"/>
        <v>0</v>
      </c>
      <c r="BP23" s="318">
        <f t="shared" si="23"/>
        <v>0</v>
      </c>
      <c r="BQ23" s="318"/>
      <c r="BR23" s="318">
        <f t="shared" si="23"/>
        <v>0</v>
      </c>
      <c r="BS23" s="318">
        <f t="shared" si="23"/>
        <v>0</v>
      </c>
      <c r="BT23" s="318">
        <f t="shared" si="23"/>
        <v>0</v>
      </c>
    </row>
    <row r="24" spans="2:72" ht="14.4">
      <c r="B24" s="218" t="s">
        <v>34</v>
      </c>
      <c r="C24" s="173" t="s">
        <v>35</v>
      </c>
      <c r="D24" s="207"/>
      <c r="E24" s="207"/>
      <c r="G24" s="207">
        <f>SUM(L24:X24)</f>
        <v>429.97327731092435</v>
      </c>
      <c r="H24" s="207">
        <f t="shared" si="10"/>
        <v>393.19327731092437</v>
      </c>
      <c r="I24" s="207">
        <f t="shared" si="11"/>
        <v>393.19327731092437</v>
      </c>
      <c r="J24" s="207">
        <f t="shared" si="9"/>
        <v>393.19327731092437</v>
      </c>
      <c r="L24" s="207">
        <v>393.19327731092437</v>
      </c>
      <c r="M24" s="207" t="s">
        <v>36</v>
      </c>
      <c r="N24" s="207" t="s">
        <v>36</v>
      </c>
      <c r="O24" s="207" t="s">
        <v>36</v>
      </c>
      <c r="P24" s="207">
        <v>36.78</v>
      </c>
      <c r="Q24" s="207"/>
      <c r="R24" s="207"/>
      <c r="S24" s="207"/>
      <c r="T24" s="207"/>
      <c r="U24" s="331"/>
      <c r="V24" s="207"/>
      <c r="W24" s="207"/>
      <c r="X24" s="207"/>
      <c r="Y24" s="207"/>
      <c r="Z24" s="207">
        <v>393.19327731092437</v>
      </c>
      <c r="AA24" s="207" t="s">
        <v>36</v>
      </c>
      <c r="AB24" s="207" t="s">
        <v>36</v>
      </c>
      <c r="AC24" s="207"/>
      <c r="AD24" s="207" t="s">
        <v>36</v>
      </c>
      <c r="AE24" s="207" t="s">
        <v>36</v>
      </c>
      <c r="AF24" s="207" t="s">
        <v>36</v>
      </c>
      <c r="AG24" s="207"/>
      <c r="AH24" s="207" t="s">
        <v>36</v>
      </c>
      <c r="AI24" s="207" t="s">
        <v>36</v>
      </c>
      <c r="AJ24" s="207" t="s">
        <v>36</v>
      </c>
      <c r="AK24" s="207"/>
      <c r="AL24" s="207" t="s">
        <v>36</v>
      </c>
      <c r="AM24" s="207" t="s">
        <v>36</v>
      </c>
      <c r="AN24" s="207" t="s">
        <v>36</v>
      </c>
      <c r="AO24" s="207"/>
      <c r="AP24" s="207">
        <v>393.19327731092437</v>
      </c>
      <c r="AQ24" s="207" t="s">
        <v>36</v>
      </c>
      <c r="AR24" s="207" t="s">
        <v>36</v>
      </c>
      <c r="AS24" s="207"/>
      <c r="AT24" s="207" t="s">
        <v>36</v>
      </c>
      <c r="AU24" s="207" t="s">
        <v>36</v>
      </c>
      <c r="AV24" s="207" t="s">
        <v>36</v>
      </c>
      <c r="AW24" s="207"/>
      <c r="AX24" s="207" t="s">
        <v>36</v>
      </c>
      <c r="AY24" s="207" t="s">
        <v>36</v>
      </c>
      <c r="AZ24" s="207" t="s">
        <v>36</v>
      </c>
      <c r="BA24" s="207"/>
      <c r="BB24" s="207" t="s">
        <v>36</v>
      </c>
      <c r="BC24" s="207" t="s">
        <v>36</v>
      </c>
      <c r="BD24" s="207" t="s">
        <v>36</v>
      </c>
      <c r="BE24" s="207"/>
      <c r="BF24" s="207">
        <v>393.19327731092437</v>
      </c>
      <c r="BG24" s="207" t="s">
        <v>36</v>
      </c>
      <c r="BH24" s="207" t="s">
        <v>36</v>
      </c>
      <c r="BI24" s="207"/>
      <c r="BJ24" s="207" t="s">
        <v>36</v>
      </c>
      <c r="BK24" s="207" t="s">
        <v>36</v>
      </c>
      <c r="BL24" s="207" t="s">
        <v>36</v>
      </c>
      <c r="BM24" s="207"/>
      <c r="BN24" s="207" t="s">
        <v>36</v>
      </c>
      <c r="BO24" s="207" t="s">
        <v>36</v>
      </c>
      <c r="BP24" s="207" t="s">
        <v>36</v>
      </c>
      <c r="BQ24" s="207"/>
      <c r="BR24" s="207" t="s">
        <v>36</v>
      </c>
      <c r="BS24" s="207" t="s">
        <v>36</v>
      </c>
      <c r="BT24" s="207" t="s">
        <v>36</v>
      </c>
    </row>
    <row r="25" spans="2:72" ht="14.4">
      <c r="B25" s="218" t="s">
        <v>37</v>
      </c>
      <c r="C25" s="173" t="s">
        <v>35</v>
      </c>
      <c r="D25" s="207"/>
      <c r="E25" s="207"/>
      <c r="G25" s="207">
        <f>SUM(L25:X25)</f>
        <v>529.68067226890753</v>
      </c>
      <c r="H25" s="207">
        <f t="shared" si="10"/>
        <v>529.68067226890753</v>
      </c>
      <c r="I25" s="207">
        <f t="shared" si="11"/>
        <v>529.68067226890753</v>
      </c>
      <c r="J25" s="207">
        <f t="shared" si="9"/>
        <v>529.68067226890753</v>
      </c>
      <c r="L25" s="207">
        <v>529.68067226890753</v>
      </c>
      <c r="M25" s="207" t="s">
        <v>36</v>
      </c>
      <c r="N25" s="207" t="s">
        <v>36</v>
      </c>
      <c r="O25" s="207" t="s">
        <v>36</v>
      </c>
      <c r="P25" s="207" t="s">
        <v>36</v>
      </c>
      <c r="Q25" s="207"/>
      <c r="R25" s="207"/>
      <c r="S25" s="207"/>
      <c r="T25" s="207"/>
      <c r="U25" s="331"/>
      <c r="V25" s="207"/>
      <c r="W25" s="207"/>
      <c r="X25" s="207"/>
      <c r="Y25" s="207"/>
      <c r="Z25" s="207">
        <v>529.68067226890753</v>
      </c>
      <c r="AA25" s="207" t="s">
        <v>36</v>
      </c>
      <c r="AB25" s="207" t="s">
        <v>36</v>
      </c>
      <c r="AC25" s="207"/>
      <c r="AD25" s="207" t="s">
        <v>36</v>
      </c>
      <c r="AE25" s="207" t="s">
        <v>36</v>
      </c>
      <c r="AF25" s="207" t="s">
        <v>36</v>
      </c>
      <c r="AG25" s="207"/>
      <c r="AH25" s="207" t="s">
        <v>36</v>
      </c>
      <c r="AI25" s="207" t="s">
        <v>36</v>
      </c>
      <c r="AJ25" s="207" t="s">
        <v>36</v>
      </c>
      <c r="AK25" s="207"/>
      <c r="AL25" s="207" t="s">
        <v>36</v>
      </c>
      <c r="AM25" s="207" t="s">
        <v>36</v>
      </c>
      <c r="AN25" s="207" t="s">
        <v>36</v>
      </c>
      <c r="AO25" s="207"/>
      <c r="AP25" s="207">
        <v>529.68067226890753</v>
      </c>
      <c r="AQ25" s="207" t="s">
        <v>36</v>
      </c>
      <c r="AR25" s="207" t="s">
        <v>36</v>
      </c>
      <c r="AS25" s="207"/>
      <c r="AT25" s="207" t="s">
        <v>36</v>
      </c>
      <c r="AU25" s="207" t="s">
        <v>36</v>
      </c>
      <c r="AV25" s="207" t="s">
        <v>36</v>
      </c>
      <c r="AW25" s="207"/>
      <c r="AX25" s="207" t="s">
        <v>36</v>
      </c>
      <c r="AY25" s="207" t="s">
        <v>36</v>
      </c>
      <c r="AZ25" s="207" t="s">
        <v>36</v>
      </c>
      <c r="BA25" s="207"/>
      <c r="BB25" s="207" t="s">
        <v>36</v>
      </c>
      <c r="BC25" s="207" t="s">
        <v>36</v>
      </c>
      <c r="BD25" s="207" t="s">
        <v>36</v>
      </c>
      <c r="BE25" s="207"/>
      <c r="BF25" s="207">
        <v>529.68067226890753</v>
      </c>
      <c r="BG25" s="207" t="s">
        <v>36</v>
      </c>
      <c r="BH25" s="207" t="s">
        <v>36</v>
      </c>
      <c r="BI25" s="207"/>
      <c r="BJ25" s="207" t="s">
        <v>36</v>
      </c>
      <c r="BK25" s="207" t="s">
        <v>36</v>
      </c>
      <c r="BL25" s="207" t="s">
        <v>36</v>
      </c>
      <c r="BM25" s="207"/>
      <c r="BN25" s="207" t="s">
        <v>36</v>
      </c>
      <c r="BO25" s="207" t="s">
        <v>36</v>
      </c>
      <c r="BP25" s="207" t="s">
        <v>36</v>
      </c>
      <c r="BQ25" s="207"/>
      <c r="BR25" s="207" t="s">
        <v>36</v>
      </c>
      <c r="BS25" s="207" t="s">
        <v>36</v>
      </c>
      <c r="BT25" s="207" t="s">
        <v>36</v>
      </c>
    </row>
    <row r="26" spans="2:72" ht="14.4">
      <c r="B26" s="249" t="s">
        <v>38</v>
      </c>
      <c r="C26" s="173" t="s">
        <v>35</v>
      </c>
      <c r="D26" s="207"/>
      <c r="E26" s="207"/>
      <c r="G26" s="207">
        <f>SUM(L26:X26)</f>
        <v>535.54621848739487</v>
      </c>
      <c r="H26" s="207">
        <f t="shared" si="10"/>
        <v>535.54621848739487</v>
      </c>
      <c r="I26" s="207">
        <f t="shared" si="11"/>
        <v>535.54621848739487</v>
      </c>
      <c r="J26" s="207">
        <f t="shared" si="9"/>
        <v>535.54621848739487</v>
      </c>
      <c r="L26" s="207">
        <v>535.54621848739487</v>
      </c>
      <c r="M26" s="207" t="s">
        <v>36</v>
      </c>
      <c r="N26" s="207" t="s">
        <v>36</v>
      </c>
      <c r="O26" s="207" t="s">
        <v>36</v>
      </c>
      <c r="P26" s="207" t="s">
        <v>36</v>
      </c>
      <c r="Q26" s="207"/>
      <c r="R26" s="207"/>
      <c r="S26" s="207"/>
      <c r="T26" s="207"/>
      <c r="U26" s="331"/>
      <c r="V26" s="207"/>
      <c r="W26" s="207"/>
      <c r="X26" s="207"/>
      <c r="Y26" s="207"/>
      <c r="Z26" s="207">
        <v>535.54621848739487</v>
      </c>
      <c r="AA26" s="207" t="s">
        <v>36</v>
      </c>
      <c r="AB26" s="207" t="s">
        <v>36</v>
      </c>
      <c r="AC26" s="207"/>
      <c r="AD26" s="207" t="s">
        <v>36</v>
      </c>
      <c r="AE26" s="207" t="s">
        <v>36</v>
      </c>
      <c r="AF26" s="207" t="s">
        <v>36</v>
      </c>
      <c r="AG26" s="207"/>
      <c r="AH26" s="207" t="s">
        <v>36</v>
      </c>
      <c r="AI26" s="207" t="s">
        <v>36</v>
      </c>
      <c r="AJ26" s="207" t="s">
        <v>36</v>
      </c>
      <c r="AK26" s="207"/>
      <c r="AL26" s="207" t="s">
        <v>36</v>
      </c>
      <c r="AM26" s="207" t="s">
        <v>36</v>
      </c>
      <c r="AN26" s="207" t="s">
        <v>36</v>
      </c>
      <c r="AO26" s="207"/>
      <c r="AP26" s="207">
        <v>535.54621848739487</v>
      </c>
      <c r="AQ26" s="207" t="s">
        <v>36</v>
      </c>
      <c r="AR26" s="207" t="s">
        <v>36</v>
      </c>
      <c r="AS26" s="207"/>
      <c r="AT26" s="207" t="s">
        <v>36</v>
      </c>
      <c r="AU26" s="207" t="s">
        <v>36</v>
      </c>
      <c r="AV26" s="207" t="s">
        <v>36</v>
      </c>
      <c r="AW26" s="207"/>
      <c r="AX26" s="207" t="s">
        <v>36</v>
      </c>
      <c r="AY26" s="207" t="s">
        <v>36</v>
      </c>
      <c r="AZ26" s="207" t="s">
        <v>36</v>
      </c>
      <c r="BA26" s="207"/>
      <c r="BB26" s="207" t="s">
        <v>36</v>
      </c>
      <c r="BC26" s="207" t="s">
        <v>36</v>
      </c>
      <c r="BD26" s="207" t="s">
        <v>36</v>
      </c>
      <c r="BE26" s="207"/>
      <c r="BF26" s="207">
        <v>535.54621848739487</v>
      </c>
      <c r="BG26" s="207" t="s">
        <v>36</v>
      </c>
      <c r="BH26" s="207" t="s">
        <v>36</v>
      </c>
      <c r="BI26" s="207"/>
      <c r="BJ26" s="207" t="s">
        <v>36</v>
      </c>
      <c r="BK26" s="207" t="s">
        <v>36</v>
      </c>
      <c r="BL26" s="207" t="s">
        <v>36</v>
      </c>
      <c r="BM26" s="207"/>
      <c r="BN26" s="207" t="s">
        <v>36</v>
      </c>
      <c r="BO26" s="207" t="s">
        <v>36</v>
      </c>
      <c r="BP26" s="207" t="s">
        <v>36</v>
      </c>
      <c r="BQ26" s="207"/>
      <c r="BR26" s="207" t="s">
        <v>36</v>
      </c>
      <c r="BS26" s="207" t="s">
        <v>36</v>
      </c>
      <c r="BT26" s="207" t="s">
        <v>36</v>
      </c>
    </row>
    <row r="27" spans="2:72" ht="14.4">
      <c r="B27" s="250" t="s">
        <v>39</v>
      </c>
      <c r="C27" s="250"/>
      <c r="D27" s="250"/>
      <c r="E27" s="250"/>
      <c r="G27" s="318">
        <f t="shared" ref="G27" si="24">SUM(G28:G31)</f>
        <v>3523.88</v>
      </c>
      <c r="H27" s="318">
        <f t="shared" ref="H27" si="25">SUM(H28:H31)</f>
        <v>6600</v>
      </c>
      <c r="I27" s="318">
        <f t="shared" ref="I27" si="26">SUM(I28:I31)</f>
        <v>11600</v>
      </c>
      <c r="J27" s="318">
        <f t="shared" ref="J27" si="27">SUM(J28:J31)</f>
        <v>11600</v>
      </c>
      <c r="L27" s="250"/>
      <c r="M27" s="318">
        <f t="shared" ref="M27:U27" si="28">SUM(M28:M31)</f>
        <v>325.27999999999997</v>
      </c>
      <c r="N27" s="318">
        <f t="shared" si="28"/>
        <v>551.4</v>
      </c>
      <c r="O27" s="318">
        <f t="shared" si="28"/>
        <v>73.92</v>
      </c>
      <c r="P27" s="318">
        <f t="shared" si="28"/>
        <v>29.66</v>
      </c>
      <c r="Q27" s="318">
        <f t="shared" si="28"/>
        <v>14.82</v>
      </c>
      <c r="R27" s="318">
        <f t="shared" si="28"/>
        <v>750</v>
      </c>
      <c r="S27" s="318">
        <f t="shared" si="28"/>
        <v>50</v>
      </c>
      <c r="T27" s="318">
        <f t="shared" si="28"/>
        <v>50</v>
      </c>
      <c r="U27" s="318">
        <f t="shared" si="28"/>
        <v>0</v>
      </c>
      <c r="V27" s="318">
        <f>SUM(V28:V31)</f>
        <v>50</v>
      </c>
      <c r="W27" s="318">
        <f t="shared" ref="W27:BT27" si="29">SUM(W28:W31)</f>
        <v>50</v>
      </c>
      <c r="X27" s="318">
        <f t="shared" si="29"/>
        <v>1550</v>
      </c>
      <c r="Y27" s="318"/>
      <c r="Z27" s="318">
        <f t="shared" si="29"/>
        <v>3050</v>
      </c>
      <c r="AA27" s="318">
        <f t="shared" si="29"/>
        <v>50</v>
      </c>
      <c r="AB27" s="318">
        <f t="shared" si="29"/>
        <v>50</v>
      </c>
      <c r="AC27" s="318"/>
      <c r="AD27" s="318">
        <f t="shared" si="29"/>
        <v>50</v>
      </c>
      <c r="AE27" s="318">
        <f t="shared" si="29"/>
        <v>50</v>
      </c>
      <c r="AF27" s="318">
        <f t="shared" si="29"/>
        <v>50</v>
      </c>
      <c r="AG27" s="318"/>
      <c r="AH27" s="318">
        <f t="shared" si="29"/>
        <v>50</v>
      </c>
      <c r="AI27" s="318">
        <f t="shared" si="29"/>
        <v>50</v>
      </c>
      <c r="AJ27" s="318">
        <f t="shared" si="29"/>
        <v>50</v>
      </c>
      <c r="AK27" s="318"/>
      <c r="AL27" s="318">
        <f t="shared" si="29"/>
        <v>50</v>
      </c>
      <c r="AM27" s="318">
        <f t="shared" si="29"/>
        <v>50</v>
      </c>
      <c r="AN27" s="318">
        <f t="shared" si="29"/>
        <v>3050</v>
      </c>
      <c r="AO27" s="318"/>
      <c r="AP27" s="318">
        <f t="shared" si="29"/>
        <v>6050</v>
      </c>
      <c r="AQ27" s="318">
        <f t="shared" si="29"/>
        <v>50</v>
      </c>
      <c r="AR27" s="318">
        <f t="shared" si="29"/>
        <v>50</v>
      </c>
      <c r="AS27" s="318"/>
      <c r="AT27" s="318">
        <f t="shared" si="29"/>
        <v>50</v>
      </c>
      <c r="AU27" s="318">
        <f t="shared" si="29"/>
        <v>50</v>
      </c>
      <c r="AV27" s="318">
        <f t="shared" si="29"/>
        <v>50</v>
      </c>
      <c r="AW27" s="318"/>
      <c r="AX27" s="318">
        <f t="shared" si="29"/>
        <v>50</v>
      </c>
      <c r="AY27" s="318">
        <f t="shared" si="29"/>
        <v>50</v>
      </c>
      <c r="AZ27" s="318">
        <f t="shared" si="29"/>
        <v>50</v>
      </c>
      <c r="BA27" s="318"/>
      <c r="BB27" s="318">
        <f t="shared" si="29"/>
        <v>50</v>
      </c>
      <c r="BC27" s="318">
        <f t="shared" si="29"/>
        <v>50</v>
      </c>
      <c r="BD27" s="318">
        <f t="shared" si="29"/>
        <v>5050</v>
      </c>
      <c r="BE27" s="318"/>
      <c r="BF27" s="318">
        <f t="shared" si="29"/>
        <v>6050</v>
      </c>
      <c r="BG27" s="318">
        <f t="shared" si="29"/>
        <v>50</v>
      </c>
      <c r="BH27" s="318">
        <f t="shared" si="29"/>
        <v>50</v>
      </c>
      <c r="BI27" s="318"/>
      <c r="BJ27" s="318">
        <f t="shared" si="29"/>
        <v>50</v>
      </c>
      <c r="BK27" s="318">
        <f t="shared" si="29"/>
        <v>50</v>
      </c>
      <c r="BL27" s="318">
        <f t="shared" si="29"/>
        <v>50</v>
      </c>
      <c r="BM27" s="318"/>
      <c r="BN27" s="318">
        <f t="shared" si="29"/>
        <v>50</v>
      </c>
      <c r="BO27" s="318">
        <f t="shared" si="29"/>
        <v>50</v>
      </c>
      <c r="BP27" s="318">
        <f t="shared" si="29"/>
        <v>50</v>
      </c>
      <c r="BQ27" s="318"/>
      <c r="BR27" s="318">
        <f t="shared" si="29"/>
        <v>50</v>
      </c>
      <c r="BS27" s="318">
        <f t="shared" si="29"/>
        <v>50</v>
      </c>
      <c r="BT27" s="318">
        <f t="shared" si="29"/>
        <v>5050</v>
      </c>
    </row>
    <row r="28" spans="2:72" ht="14.4">
      <c r="B28" s="218" t="s">
        <v>40</v>
      </c>
      <c r="C28" s="173" t="s">
        <v>41</v>
      </c>
      <c r="D28" s="207"/>
      <c r="E28" s="253">
        <v>0.19</v>
      </c>
      <c r="G28" s="207">
        <f>SUM(L28:X28)</f>
        <v>537</v>
      </c>
      <c r="H28" s="207">
        <f t="shared" si="10"/>
        <v>1000</v>
      </c>
      <c r="I28" s="207">
        <f t="shared" si="11"/>
        <v>2000</v>
      </c>
      <c r="J28" s="207">
        <f t="shared" si="9"/>
        <v>2000</v>
      </c>
      <c r="L28" s="207"/>
      <c r="M28" s="207"/>
      <c r="N28" s="207">
        <v>537</v>
      </c>
      <c r="O28" s="207"/>
      <c r="P28" s="207"/>
      <c r="Q28" s="207"/>
      <c r="R28" s="207"/>
      <c r="S28" s="207"/>
      <c r="T28" s="207"/>
      <c r="U28" s="331"/>
      <c r="V28" s="207"/>
      <c r="W28" s="207"/>
      <c r="X28" s="207"/>
      <c r="Y28" s="207"/>
      <c r="Z28" s="207">
        <v>1000</v>
      </c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>
        <v>2000</v>
      </c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>
        <v>2000</v>
      </c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</row>
    <row r="29" spans="2:72" ht="14.4">
      <c r="B29" s="218" t="s">
        <v>42</v>
      </c>
      <c r="C29" s="173" t="s">
        <v>20</v>
      </c>
      <c r="D29" s="207"/>
      <c r="E29" s="253">
        <v>0.19</v>
      </c>
      <c r="G29" s="207">
        <f>SUM(L29:X29)</f>
        <v>1020</v>
      </c>
      <c r="H29" s="207">
        <f t="shared" si="10"/>
        <v>2000</v>
      </c>
      <c r="I29" s="207">
        <f t="shared" si="11"/>
        <v>4000</v>
      </c>
      <c r="J29" s="207">
        <f t="shared" si="9"/>
        <v>4000</v>
      </c>
      <c r="L29" s="207"/>
      <c r="M29" s="207">
        <v>320</v>
      </c>
      <c r="N29" s="207">
        <v>0</v>
      </c>
      <c r="O29" s="207">
        <v>0</v>
      </c>
      <c r="P29" s="207">
        <v>0</v>
      </c>
      <c r="Q29" s="207">
        <v>0</v>
      </c>
      <c r="R29" s="207">
        <v>700</v>
      </c>
      <c r="S29" s="207"/>
      <c r="T29" s="207">
        <v>0</v>
      </c>
      <c r="U29" s="331"/>
      <c r="V29" s="207"/>
      <c r="W29" s="207"/>
      <c r="X29" s="207"/>
      <c r="Y29" s="207"/>
      <c r="Z29" s="207">
        <v>2000</v>
      </c>
      <c r="AA29" s="207">
        <v>0</v>
      </c>
      <c r="AB29" s="207">
        <v>0</v>
      </c>
      <c r="AC29" s="207"/>
      <c r="AD29" s="207">
        <v>0</v>
      </c>
      <c r="AE29" s="207">
        <v>0</v>
      </c>
      <c r="AF29" s="207"/>
      <c r="AG29" s="207"/>
      <c r="AH29" s="207">
        <v>0</v>
      </c>
      <c r="AI29" s="207">
        <v>0</v>
      </c>
      <c r="AJ29" s="207">
        <v>0</v>
      </c>
      <c r="AK29" s="207"/>
      <c r="AL29" s="207"/>
      <c r="AM29" s="207"/>
      <c r="AN29" s="207"/>
      <c r="AO29" s="207"/>
      <c r="AP29" s="207">
        <v>4000</v>
      </c>
      <c r="AQ29" s="207">
        <v>0</v>
      </c>
      <c r="AR29" s="207">
        <v>0</v>
      </c>
      <c r="AS29" s="207"/>
      <c r="AT29" s="207">
        <v>0</v>
      </c>
      <c r="AU29" s="207">
        <v>0</v>
      </c>
      <c r="AV29" s="207">
        <v>0</v>
      </c>
      <c r="AW29" s="207"/>
      <c r="AX29" s="207">
        <v>0</v>
      </c>
      <c r="AY29" s="207">
        <v>0</v>
      </c>
      <c r="AZ29" s="207">
        <v>0</v>
      </c>
      <c r="BA29" s="207"/>
      <c r="BB29" s="207"/>
      <c r="BC29" s="207"/>
      <c r="BD29" s="207"/>
      <c r="BE29" s="207"/>
      <c r="BF29" s="207">
        <v>4000</v>
      </c>
      <c r="BG29" s="207">
        <v>0</v>
      </c>
      <c r="BH29" s="207">
        <v>0</v>
      </c>
      <c r="BI29" s="207"/>
      <c r="BJ29" s="207">
        <v>0</v>
      </c>
      <c r="BK29" s="207">
        <v>0</v>
      </c>
      <c r="BL29" s="207">
        <v>0</v>
      </c>
      <c r="BM29" s="207"/>
      <c r="BN29" s="207">
        <v>0</v>
      </c>
      <c r="BO29" s="207">
        <v>0</v>
      </c>
      <c r="BP29" s="207">
        <v>0</v>
      </c>
      <c r="BQ29" s="207"/>
      <c r="BR29" s="207"/>
      <c r="BS29" s="207"/>
      <c r="BT29" s="207"/>
    </row>
    <row r="30" spans="2:72" ht="14.4">
      <c r="B30" s="218" t="s">
        <v>43</v>
      </c>
      <c r="C30" s="173" t="s">
        <v>20</v>
      </c>
      <c r="D30" s="207"/>
      <c r="E30" s="253">
        <v>0.19</v>
      </c>
      <c r="G30" s="207">
        <f>SUM(L30:X30)</f>
        <v>1500</v>
      </c>
      <c r="H30" s="207">
        <f t="shared" si="10"/>
        <v>3000</v>
      </c>
      <c r="I30" s="207">
        <f t="shared" si="11"/>
        <v>5000</v>
      </c>
      <c r="J30" s="207">
        <f t="shared" si="9"/>
        <v>5000</v>
      </c>
      <c r="L30" s="207">
        <v>0</v>
      </c>
      <c r="M30" s="207">
        <v>0</v>
      </c>
      <c r="N30" s="207">
        <v>0</v>
      </c>
      <c r="O30" s="207">
        <v>0</v>
      </c>
      <c r="P30" s="207">
        <v>0</v>
      </c>
      <c r="Q30" s="207">
        <v>0</v>
      </c>
      <c r="R30" s="207">
        <v>0</v>
      </c>
      <c r="S30" s="207">
        <v>0</v>
      </c>
      <c r="T30" s="207">
        <v>0</v>
      </c>
      <c r="U30" s="331"/>
      <c r="V30" s="207"/>
      <c r="W30" s="207"/>
      <c r="X30" s="207">
        <v>1500</v>
      </c>
      <c r="Y30" s="207"/>
      <c r="Z30" s="207">
        <v>0</v>
      </c>
      <c r="AA30" s="207">
        <v>0</v>
      </c>
      <c r="AB30" s="207">
        <v>0</v>
      </c>
      <c r="AC30" s="207"/>
      <c r="AD30" s="207">
        <v>0</v>
      </c>
      <c r="AE30" s="207">
        <v>0</v>
      </c>
      <c r="AF30" s="207">
        <v>0</v>
      </c>
      <c r="AG30" s="207"/>
      <c r="AH30" s="207">
        <v>0</v>
      </c>
      <c r="AI30" s="207">
        <v>0</v>
      </c>
      <c r="AJ30" s="207">
        <v>0</v>
      </c>
      <c r="AK30" s="207"/>
      <c r="AL30" s="207"/>
      <c r="AM30" s="207"/>
      <c r="AN30" s="207">
        <v>3000</v>
      </c>
      <c r="AO30" s="207"/>
      <c r="AP30" s="207">
        <v>0</v>
      </c>
      <c r="AQ30" s="207">
        <v>0</v>
      </c>
      <c r="AR30" s="207">
        <v>0</v>
      </c>
      <c r="AS30" s="207"/>
      <c r="AT30" s="207">
        <v>0</v>
      </c>
      <c r="AU30" s="207">
        <v>0</v>
      </c>
      <c r="AV30" s="207">
        <v>0</v>
      </c>
      <c r="AW30" s="207"/>
      <c r="AX30" s="207">
        <v>0</v>
      </c>
      <c r="AY30" s="207">
        <v>0</v>
      </c>
      <c r="AZ30" s="207">
        <v>0</v>
      </c>
      <c r="BA30" s="207"/>
      <c r="BB30" s="207"/>
      <c r="BC30" s="207"/>
      <c r="BD30" s="207">
        <v>5000</v>
      </c>
      <c r="BE30" s="207"/>
      <c r="BF30" s="207">
        <v>0</v>
      </c>
      <c r="BG30" s="207">
        <v>0</v>
      </c>
      <c r="BH30" s="207">
        <v>0</v>
      </c>
      <c r="BI30" s="207"/>
      <c r="BJ30" s="207">
        <v>0</v>
      </c>
      <c r="BK30" s="207">
        <v>0</v>
      </c>
      <c r="BL30" s="207">
        <v>0</v>
      </c>
      <c r="BM30" s="207"/>
      <c r="BN30" s="207">
        <v>0</v>
      </c>
      <c r="BO30" s="207">
        <v>0</v>
      </c>
      <c r="BP30" s="207">
        <v>0</v>
      </c>
      <c r="BQ30" s="207"/>
      <c r="BR30" s="207"/>
      <c r="BS30" s="207"/>
      <c r="BT30" s="207">
        <v>5000</v>
      </c>
    </row>
    <row r="31" spans="2:72" ht="14.4">
      <c r="B31" s="218" t="s">
        <v>44</v>
      </c>
      <c r="C31" s="173" t="s">
        <v>41</v>
      </c>
      <c r="D31" s="207"/>
      <c r="E31" s="253"/>
      <c r="G31" s="207">
        <f>SUM(L31:X31)</f>
        <v>466.88</v>
      </c>
      <c r="H31" s="207">
        <f t="shared" ref="H31:H89" si="30">SUM(Z31:AN31)</f>
        <v>600</v>
      </c>
      <c r="I31" s="207">
        <f t="shared" ref="I31:I89" si="31">SUM(AP31:BD31)</f>
        <v>600</v>
      </c>
      <c r="J31" s="207">
        <f t="shared" si="9"/>
        <v>600</v>
      </c>
      <c r="L31" s="207">
        <v>28.8</v>
      </c>
      <c r="M31" s="207">
        <v>5.28</v>
      </c>
      <c r="N31" s="207">
        <v>14.4</v>
      </c>
      <c r="O31" s="207">
        <v>73.92</v>
      </c>
      <c r="P31" s="207">
        <v>29.66</v>
      </c>
      <c r="Q31" s="207">
        <v>14.82</v>
      </c>
      <c r="R31" s="207">
        <v>50</v>
      </c>
      <c r="S31" s="207">
        <v>50</v>
      </c>
      <c r="T31" s="207">
        <v>50</v>
      </c>
      <c r="U31" s="331"/>
      <c r="V31" s="207">
        <v>50</v>
      </c>
      <c r="W31" s="207">
        <v>50</v>
      </c>
      <c r="X31" s="207">
        <v>50</v>
      </c>
      <c r="Y31" s="207"/>
      <c r="Z31" s="207">
        <v>50</v>
      </c>
      <c r="AA31" s="207">
        <v>50</v>
      </c>
      <c r="AB31" s="207">
        <v>50</v>
      </c>
      <c r="AC31" s="207"/>
      <c r="AD31" s="207">
        <v>50</v>
      </c>
      <c r="AE31" s="207">
        <v>50</v>
      </c>
      <c r="AF31" s="207">
        <v>50</v>
      </c>
      <c r="AG31" s="207"/>
      <c r="AH31" s="207">
        <v>50</v>
      </c>
      <c r="AI31" s="207">
        <v>50</v>
      </c>
      <c r="AJ31" s="207">
        <v>50</v>
      </c>
      <c r="AK31" s="207"/>
      <c r="AL31" s="207">
        <v>50</v>
      </c>
      <c r="AM31" s="207">
        <v>50</v>
      </c>
      <c r="AN31" s="207">
        <v>50</v>
      </c>
      <c r="AO31" s="207"/>
      <c r="AP31" s="207">
        <v>50</v>
      </c>
      <c r="AQ31" s="207">
        <v>50</v>
      </c>
      <c r="AR31" s="207">
        <v>50</v>
      </c>
      <c r="AS31" s="207"/>
      <c r="AT31" s="207">
        <v>50</v>
      </c>
      <c r="AU31" s="207">
        <v>50</v>
      </c>
      <c r="AV31" s="207">
        <v>50</v>
      </c>
      <c r="AW31" s="207"/>
      <c r="AX31" s="207">
        <v>50</v>
      </c>
      <c r="AY31" s="207">
        <v>50</v>
      </c>
      <c r="AZ31" s="207">
        <v>50</v>
      </c>
      <c r="BA31" s="207"/>
      <c r="BB31" s="207">
        <v>50</v>
      </c>
      <c r="BC31" s="207">
        <v>50</v>
      </c>
      <c r="BD31" s="207">
        <v>50</v>
      </c>
      <c r="BE31" s="207"/>
      <c r="BF31" s="207">
        <v>50</v>
      </c>
      <c r="BG31" s="207">
        <v>50</v>
      </c>
      <c r="BH31" s="207">
        <v>50</v>
      </c>
      <c r="BI31" s="207"/>
      <c r="BJ31" s="207">
        <v>50</v>
      </c>
      <c r="BK31" s="207">
        <v>50</v>
      </c>
      <c r="BL31" s="207">
        <v>50</v>
      </c>
      <c r="BM31" s="207"/>
      <c r="BN31" s="207">
        <v>50</v>
      </c>
      <c r="BO31" s="207">
        <v>50</v>
      </c>
      <c r="BP31" s="207">
        <v>50</v>
      </c>
      <c r="BQ31" s="207"/>
      <c r="BR31" s="207">
        <v>50</v>
      </c>
      <c r="BS31" s="207">
        <v>50</v>
      </c>
      <c r="BT31" s="207">
        <v>50</v>
      </c>
    </row>
    <row r="32" spans="2:72" ht="14.4">
      <c r="B32" s="250" t="s">
        <v>192</v>
      </c>
      <c r="C32" s="250"/>
      <c r="D32" s="250"/>
      <c r="E32" s="250"/>
      <c r="G32" s="318">
        <f t="shared" ref="G32" si="32">SUM(G33:G37)</f>
        <v>18050.709075630253</v>
      </c>
      <c r="H32" s="318">
        <f t="shared" ref="H32" si="33">SUM(H33:H37)</f>
        <v>33600</v>
      </c>
      <c r="I32" s="318">
        <f t="shared" ref="I32" si="34">SUM(I33:I37)</f>
        <v>45600</v>
      </c>
      <c r="J32" s="318">
        <f t="shared" ref="J32" si="35">SUM(J33:J37)</f>
        <v>45600</v>
      </c>
      <c r="L32" s="318">
        <f t="shared" ref="L32:U32" si="36">SUM(L33:L37)</f>
        <v>204</v>
      </c>
      <c r="M32" s="318">
        <f t="shared" si="36"/>
        <v>240.92436974789916</v>
      </c>
      <c r="N32" s="318">
        <f t="shared" si="36"/>
        <v>785.42470588235301</v>
      </c>
      <c r="O32" s="318">
        <f t="shared" si="36"/>
        <v>6208.0800000000008</v>
      </c>
      <c r="P32" s="318">
        <f t="shared" si="36"/>
        <v>1097.6400000000001</v>
      </c>
      <c r="Q32" s="318">
        <f t="shared" si="36"/>
        <v>862.29</v>
      </c>
      <c r="R32" s="318">
        <f t="shared" si="36"/>
        <v>2663.55</v>
      </c>
      <c r="S32" s="318">
        <f t="shared" si="36"/>
        <v>1300</v>
      </c>
      <c r="T32" s="318">
        <f t="shared" si="36"/>
        <v>1300</v>
      </c>
      <c r="U32" s="318">
        <f t="shared" si="36"/>
        <v>0</v>
      </c>
      <c r="V32" s="318">
        <f>SUM(V33:V37)</f>
        <v>1300</v>
      </c>
      <c r="W32" s="318">
        <f t="shared" ref="W32:BT32" si="37">SUM(W33:W37)</f>
        <v>1300</v>
      </c>
      <c r="X32" s="318">
        <f t="shared" si="37"/>
        <v>1800</v>
      </c>
      <c r="Y32" s="318"/>
      <c r="Z32" s="318">
        <f t="shared" si="37"/>
        <v>8800</v>
      </c>
      <c r="AA32" s="318">
        <f t="shared" si="37"/>
        <v>2800</v>
      </c>
      <c r="AB32" s="318">
        <f t="shared" si="37"/>
        <v>2800</v>
      </c>
      <c r="AC32" s="318"/>
      <c r="AD32" s="318">
        <f t="shared" si="37"/>
        <v>2800</v>
      </c>
      <c r="AE32" s="318">
        <f t="shared" si="37"/>
        <v>2800</v>
      </c>
      <c r="AF32" s="318">
        <f t="shared" si="37"/>
        <v>2800</v>
      </c>
      <c r="AG32" s="318"/>
      <c r="AH32" s="318">
        <f t="shared" si="37"/>
        <v>2800</v>
      </c>
      <c r="AI32" s="318">
        <f t="shared" si="37"/>
        <v>2800</v>
      </c>
      <c r="AJ32" s="318">
        <f t="shared" si="37"/>
        <v>2800</v>
      </c>
      <c r="AK32" s="318"/>
      <c r="AL32" s="318">
        <f t="shared" si="37"/>
        <v>2800</v>
      </c>
      <c r="AM32" s="318">
        <f t="shared" si="37"/>
        <v>2800</v>
      </c>
      <c r="AN32" s="318">
        <f t="shared" si="37"/>
        <v>2800</v>
      </c>
      <c r="AO32" s="318"/>
      <c r="AP32" s="318">
        <f t="shared" si="37"/>
        <v>10800</v>
      </c>
      <c r="AQ32" s="318">
        <f t="shared" si="37"/>
        <v>4800</v>
      </c>
      <c r="AR32" s="318">
        <f t="shared" si="37"/>
        <v>4800</v>
      </c>
      <c r="AS32" s="318"/>
      <c r="AT32" s="318">
        <f t="shared" si="37"/>
        <v>4800</v>
      </c>
      <c r="AU32" s="318">
        <f t="shared" si="37"/>
        <v>4800</v>
      </c>
      <c r="AV32" s="318">
        <f t="shared" si="37"/>
        <v>4800</v>
      </c>
      <c r="AW32" s="318"/>
      <c r="AX32" s="318">
        <f t="shared" si="37"/>
        <v>4800</v>
      </c>
      <c r="AY32" s="318">
        <f t="shared" si="37"/>
        <v>4800</v>
      </c>
      <c r="AZ32" s="318">
        <f t="shared" si="37"/>
        <v>4800</v>
      </c>
      <c r="BA32" s="318"/>
      <c r="BB32" s="318">
        <f t="shared" si="37"/>
        <v>4800</v>
      </c>
      <c r="BC32" s="318">
        <f t="shared" si="37"/>
        <v>4800</v>
      </c>
      <c r="BD32" s="318">
        <f t="shared" si="37"/>
        <v>4800</v>
      </c>
      <c r="BE32" s="318"/>
      <c r="BF32" s="318">
        <f t="shared" si="37"/>
        <v>10800</v>
      </c>
      <c r="BG32" s="318">
        <f t="shared" si="37"/>
        <v>4800</v>
      </c>
      <c r="BH32" s="318">
        <f t="shared" si="37"/>
        <v>4800</v>
      </c>
      <c r="BI32" s="318"/>
      <c r="BJ32" s="318">
        <f t="shared" si="37"/>
        <v>4800</v>
      </c>
      <c r="BK32" s="318">
        <f t="shared" si="37"/>
        <v>4800</v>
      </c>
      <c r="BL32" s="318">
        <f t="shared" si="37"/>
        <v>4800</v>
      </c>
      <c r="BM32" s="318"/>
      <c r="BN32" s="318">
        <f t="shared" si="37"/>
        <v>4800</v>
      </c>
      <c r="BO32" s="318">
        <f t="shared" si="37"/>
        <v>4800</v>
      </c>
      <c r="BP32" s="318">
        <f t="shared" si="37"/>
        <v>4800</v>
      </c>
      <c r="BQ32" s="318"/>
      <c r="BR32" s="318">
        <f t="shared" si="37"/>
        <v>4800</v>
      </c>
      <c r="BS32" s="318">
        <f t="shared" si="37"/>
        <v>4800</v>
      </c>
      <c r="BT32" s="318">
        <f t="shared" si="37"/>
        <v>4800</v>
      </c>
    </row>
    <row r="33" spans="2:72" ht="14.4">
      <c r="B33" s="218" t="s">
        <v>45</v>
      </c>
      <c r="C33" s="173" t="s">
        <v>20</v>
      </c>
      <c r="D33" s="207"/>
      <c r="E33" s="253">
        <v>0.19</v>
      </c>
      <c r="G33" s="207">
        <f t="shared" ref="G33:G37" si="38">SUM(L33:X33)</f>
        <v>11269.219075630252</v>
      </c>
      <c r="H33" s="207">
        <f t="shared" si="30"/>
        <v>24000</v>
      </c>
      <c r="I33" s="207">
        <f t="shared" si="31"/>
        <v>36000</v>
      </c>
      <c r="J33" s="207">
        <f t="shared" si="9"/>
        <v>36000</v>
      </c>
      <c r="L33" s="207"/>
      <c r="M33" s="207">
        <v>125.92436974789916</v>
      </c>
      <c r="N33" s="207">
        <v>91.764705882352942</v>
      </c>
      <c r="O33" s="207">
        <v>4295.6100000000006</v>
      </c>
      <c r="P33" s="207">
        <v>584.44000000000005</v>
      </c>
      <c r="Q33" s="207">
        <v>171.48</v>
      </c>
      <c r="R33" s="207">
        <v>1000</v>
      </c>
      <c r="S33" s="207">
        <v>1000</v>
      </c>
      <c r="T33" s="207">
        <v>1000</v>
      </c>
      <c r="U33" s="331"/>
      <c r="V33" s="207">
        <v>1000</v>
      </c>
      <c r="W33" s="207">
        <v>1000</v>
      </c>
      <c r="X33" s="207">
        <v>1000</v>
      </c>
      <c r="Y33" s="207"/>
      <c r="Z33" s="207">
        <v>2000</v>
      </c>
      <c r="AA33" s="207">
        <v>2000</v>
      </c>
      <c r="AB33" s="207">
        <v>2000</v>
      </c>
      <c r="AC33" s="207"/>
      <c r="AD33" s="207">
        <v>2000</v>
      </c>
      <c r="AE33" s="207">
        <v>2000</v>
      </c>
      <c r="AF33" s="207">
        <v>2000</v>
      </c>
      <c r="AG33" s="207"/>
      <c r="AH33" s="207">
        <v>2000</v>
      </c>
      <c r="AI33" s="207">
        <v>2000</v>
      </c>
      <c r="AJ33" s="207">
        <v>2000</v>
      </c>
      <c r="AK33" s="207"/>
      <c r="AL33" s="207">
        <v>2000</v>
      </c>
      <c r="AM33" s="207">
        <v>2000</v>
      </c>
      <c r="AN33" s="207">
        <v>2000</v>
      </c>
      <c r="AO33" s="207"/>
      <c r="AP33" s="207">
        <v>3000</v>
      </c>
      <c r="AQ33" s="207">
        <v>3000</v>
      </c>
      <c r="AR33" s="207">
        <v>3000</v>
      </c>
      <c r="AS33" s="207"/>
      <c r="AT33" s="207">
        <v>3000</v>
      </c>
      <c r="AU33" s="207">
        <v>3000</v>
      </c>
      <c r="AV33" s="207">
        <v>3000</v>
      </c>
      <c r="AW33" s="207"/>
      <c r="AX33" s="207">
        <v>3000</v>
      </c>
      <c r="AY33" s="207">
        <v>3000</v>
      </c>
      <c r="AZ33" s="207">
        <v>3000</v>
      </c>
      <c r="BA33" s="207"/>
      <c r="BB33" s="207">
        <v>3000</v>
      </c>
      <c r="BC33" s="207">
        <v>3000</v>
      </c>
      <c r="BD33" s="207">
        <v>3000</v>
      </c>
      <c r="BE33" s="207"/>
      <c r="BF33" s="207">
        <v>3000</v>
      </c>
      <c r="BG33" s="207">
        <v>3000</v>
      </c>
      <c r="BH33" s="207">
        <v>3000</v>
      </c>
      <c r="BI33" s="207"/>
      <c r="BJ33" s="207">
        <v>3000</v>
      </c>
      <c r="BK33" s="207">
        <v>3000</v>
      </c>
      <c r="BL33" s="207">
        <v>3000</v>
      </c>
      <c r="BM33" s="207"/>
      <c r="BN33" s="207">
        <v>3000</v>
      </c>
      <c r="BO33" s="207">
        <v>3000</v>
      </c>
      <c r="BP33" s="207">
        <v>3000</v>
      </c>
      <c r="BQ33" s="207"/>
      <c r="BR33" s="207">
        <v>3000</v>
      </c>
      <c r="BS33" s="207">
        <v>3000</v>
      </c>
      <c r="BT33" s="207">
        <v>3000</v>
      </c>
    </row>
    <row r="34" spans="2:72" ht="14.4">
      <c r="B34" s="218" t="s">
        <v>46</v>
      </c>
      <c r="C34" s="173" t="s">
        <v>35</v>
      </c>
      <c r="D34" s="207"/>
      <c r="E34" s="253">
        <v>0.19</v>
      </c>
      <c r="G34" s="207">
        <f t="shared" si="38"/>
        <v>2727.1</v>
      </c>
      <c r="H34" s="207">
        <f t="shared" si="30"/>
        <v>6000</v>
      </c>
      <c r="I34" s="207">
        <f t="shared" si="31"/>
        <v>6000</v>
      </c>
      <c r="J34" s="207">
        <f t="shared" si="9"/>
        <v>6000</v>
      </c>
      <c r="L34" s="207"/>
      <c r="M34" s="207"/>
      <c r="N34" s="207"/>
      <c r="O34" s="207">
        <v>1363.55</v>
      </c>
      <c r="P34" s="207"/>
      <c r="Q34" s="207"/>
      <c r="R34" s="207">
        <v>1363.55</v>
      </c>
      <c r="S34" s="207"/>
      <c r="T34" s="207"/>
      <c r="U34" s="331"/>
      <c r="V34" s="207"/>
      <c r="W34" s="207"/>
      <c r="X34" s="207"/>
      <c r="Y34" s="207"/>
      <c r="Z34" s="207">
        <v>6000</v>
      </c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>
        <v>6000</v>
      </c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>
        <v>6000</v>
      </c>
      <c r="BG34" s="207"/>
      <c r="BH34" s="207"/>
      <c r="BI34" s="207"/>
      <c r="BJ34" s="207"/>
      <c r="BK34" s="207"/>
      <c r="BL34" s="207"/>
      <c r="BM34" s="207"/>
      <c r="BN34" s="207"/>
      <c r="BO34" s="207"/>
      <c r="BP34" s="207"/>
      <c r="BQ34" s="207"/>
      <c r="BR34" s="207"/>
      <c r="BS34" s="207"/>
      <c r="BT34" s="207"/>
    </row>
    <row r="35" spans="2:72" ht="14.4">
      <c r="B35" s="218" t="s">
        <v>47</v>
      </c>
      <c r="C35" s="173" t="s">
        <v>20</v>
      </c>
      <c r="D35" s="207"/>
      <c r="E35" s="253">
        <v>0.19</v>
      </c>
      <c r="G35" s="207">
        <f t="shared" si="38"/>
        <v>3939.3900000000003</v>
      </c>
      <c r="H35" s="207">
        <f t="shared" si="30"/>
        <v>3600</v>
      </c>
      <c r="I35" s="207">
        <f t="shared" si="31"/>
        <v>3600</v>
      </c>
      <c r="J35" s="207">
        <f t="shared" si="9"/>
        <v>3600</v>
      </c>
      <c r="L35" s="207"/>
      <c r="M35" s="207"/>
      <c r="N35" s="207">
        <v>693.66000000000008</v>
      </c>
      <c r="O35" s="207">
        <v>548.92000000000007</v>
      </c>
      <c r="P35" s="207">
        <v>513.20000000000005</v>
      </c>
      <c r="Q35" s="207">
        <v>383.61</v>
      </c>
      <c r="R35" s="207">
        <v>300</v>
      </c>
      <c r="S35" s="207">
        <v>300</v>
      </c>
      <c r="T35" s="207">
        <v>300</v>
      </c>
      <c r="U35" s="331"/>
      <c r="V35" s="207">
        <v>300</v>
      </c>
      <c r="W35" s="207">
        <v>300</v>
      </c>
      <c r="X35" s="207">
        <v>300</v>
      </c>
      <c r="Y35" s="207"/>
      <c r="Z35" s="207">
        <v>300</v>
      </c>
      <c r="AA35" s="207">
        <v>300</v>
      </c>
      <c r="AB35" s="207">
        <v>300</v>
      </c>
      <c r="AC35" s="207"/>
      <c r="AD35" s="207">
        <v>300</v>
      </c>
      <c r="AE35" s="207">
        <v>300</v>
      </c>
      <c r="AF35" s="207">
        <v>300</v>
      </c>
      <c r="AG35" s="207"/>
      <c r="AH35" s="207">
        <v>300</v>
      </c>
      <c r="AI35" s="207">
        <v>300</v>
      </c>
      <c r="AJ35" s="207">
        <v>300</v>
      </c>
      <c r="AK35" s="207"/>
      <c r="AL35" s="207">
        <v>300</v>
      </c>
      <c r="AM35" s="207">
        <v>300</v>
      </c>
      <c r="AN35" s="207">
        <v>300</v>
      </c>
      <c r="AO35" s="207"/>
      <c r="AP35" s="207">
        <v>300</v>
      </c>
      <c r="AQ35" s="207">
        <v>300</v>
      </c>
      <c r="AR35" s="207">
        <v>300</v>
      </c>
      <c r="AS35" s="207"/>
      <c r="AT35" s="207">
        <v>300</v>
      </c>
      <c r="AU35" s="207">
        <v>300</v>
      </c>
      <c r="AV35" s="207">
        <v>300</v>
      </c>
      <c r="AW35" s="207"/>
      <c r="AX35" s="207">
        <v>300</v>
      </c>
      <c r="AY35" s="207">
        <v>300</v>
      </c>
      <c r="AZ35" s="207">
        <v>300</v>
      </c>
      <c r="BA35" s="207"/>
      <c r="BB35" s="207">
        <v>300</v>
      </c>
      <c r="BC35" s="207">
        <v>300</v>
      </c>
      <c r="BD35" s="207">
        <v>300</v>
      </c>
      <c r="BE35" s="207"/>
      <c r="BF35" s="207">
        <v>300</v>
      </c>
      <c r="BG35" s="207">
        <v>300</v>
      </c>
      <c r="BH35" s="207">
        <v>300</v>
      </c>
      <c r="BI35" s="207"/>
      <c r="BJ35" s="207">
        <v>300</v>
      </c>
      <c r="BK35" s="207">
        <v>300</v>
      </c>
      <c r="BL35" s="207">
        <v>300</v>
      </c>
      <c r="BM35" s="207"/>
      <c r="BN35" s="207">
        <v>300</v>
      </c>
      <c r="BO35" s="207">
        <v>300</v>
      </c>
      <c r="BP35" s="207">
        <v>300</v>
      </c>
      <c r="BQ35" s="207"/>
      <c r="BR35" s="207">
        <v>300</v>
      </c>
      <c r="BS35" s="207">
        <v>300</v>
      </c>
      <c r="BT35" s="207">
        <v>300</v>
      </c>
    </row>
    <row r="36" spans="2:72" ht="14.4">
      <c r="B36" s="218" t="s">
        <v>410</v>
      </c>
      <c r="C36" s="173" t="s">
        <v>20</v>
      </c>
      <c r="D36" s="207"/>
      <c r="E36" s="253">
        <v>0.19</v>
      </c>
      <c r="G36" s="207"/>
      <c r="H36" s="207"/>
      <c r="I36" s="207"/>
      <c r="J36" s="207"/>
      <c r="L36" s="207">
        <v>204</v>
      </c>
      <c r="M36" s="207"/>
      <c r="N36" s="207"/>
      <c r="O36" s="207"/>
      <c r="P36" s="207"/>
      <c r="Q36" s="207">
        <v>307.2</v>
      </c>
      <c r="R36" s="207"/>
      <c r="S36" s="207"/>
      <c r="T36" s="207"/>
      <c r="U36" s="331"/>
      <c r="V36" s="207"/>
      <c r="W36" s="207"/>
      <c r="X36" s="207">
        <v>500</v>
      </c>
      <c r="Y36" s="207"/>
      <c r="Z36" s="207">
        <v>500</v>
      </c>
      <c r="AA36" s="207">
        <v>500</v>
      </c>
      <c r="AB36" s="207">
        <v>500</v>
      </c>
      <c r="AC36" s="207"/>
      <c r="AD36" s="207">
        <v>500</v>
      </c>
      <c r="AE36" s="207">
        <v>500</v>
      </c>
      <c r="AF36" s="207">
        <v>500</v>
      </c>
      <c r="AG36" s="207"/>
      <c r="AH36" s="207">
        <v>500</v>
      </c>
      <c r="AI36" s="207">
        <v>500</v>
      </c>
      <c r="AJ36" s="207">
        <v>500</v>
      </c>
      <c r="AK36" s="207"/>
      <c r="AL36" s="207">
        <v>500</v>
      </c>
      <c r="AM36" s="207">
        <v>500</v>
      </c>
      <c r="AN36" s="207">
        <v>500</v>
      </c>
      <c r="AO36" s="207"/>
      <c r="AP36" s="207">
        <v>1500</v>
      </c>
      <c r="AQ36" s="207">
        <v>1500</v>
      </c>
      <c r="AR36" s="207">
        <v>1500</v>
      </c>
      <c r="AS36" s="207"/>
      <c r="AT36" s="207">
        <v>1500</v>
      </c>
      <c r="AU36" s="207">
        <v>1500</v>
      </c>
      <c r="AV36" s="207">
        <v>1500</v>
      </c>
      <c r="AW36" s="207"/>
      <c r="AX36" s="207">
        <v>1500</v>
      </c>
      <c r="AY36" s="207">
        <v>1500</v>
      </c>
      <c r="AZ36" s="207">
        <v>1500</v>
      </c>
      <c r="BA36" s="207"/>
      <c r="BB36" s="207">
        <v>1500</v>
      </c>
      <c r="BC36" s="207">
        <v>1500</v>
      </c>
      <c r="BD36" s="207">
        <v>1500</v>
      </c>
      <c r="BE36" s="207"/>
      <c r="BF36" s="207">
        <v>1500</v>
      </c>
      <c r="BG36" s="207">
        <v>1500</v>
      </c>
      <c r="BH36" s="207">
        <v>1500</v>
      </c>
      <c r="BI36" s="207"/>
      <c r="BJ36" s="207">
        <v>1500</v>
      </c>
      <c r="BK36" s="207">
        <v>1500</v>
      </c>
      <c r="BL36" s="207">
        <v>1500</v>
      </c>
      <c r="BM36" s="207"/>
      <c r="BN36" s="207">
        <v>1500</v>
      </c>
      <c r="BO36" s="207">
        <v>1500</v>
      </c>
      <c r="BP36" s="207">
        <v>1500</v>
      </c>
      <c r="BQ36" s="207"/>
      <c r="BR36" s="207">
        <v>1500</v>
      </c>
      <c r="BS36" s="207">
        <v>1500</v>
      </c>
      <c r="BT36" s="207">
        <v>1500</v>
      </c>
    </row>
    <row r="37" spans="2:72" ht="14.4">
      <c r="B37" s="218" t="s">
        <v>48</v>
      </c>
      <c r="C37" s="173" t="s">
        <v>20</v>
      </c>
      <c r="D37" s="207"/>
      <c r="E37" s="259">
        <v>7.0000000000000007E-2</v>
      </c>
      <c r="G37" s="207">
        <f t="shared" si="38"/>
        <v>115</v>
      </c>
      <c r="H37" s="207">
        <f t="shared" si="30"/>
        <v>0</v>
      </c>
      <c r="I37" s="207">
        <f t="shared" si="31"/>
        <v>0</v>
      </c>
      <c r="J37" s="207">
        <f t="shared" si="9"/>
        <v>0</v>
      </c>
      <c r="L37" s="207"/>
      <c r="M37" s="207">
        <v>115</v>
      </c>
      <c r="N37" s="207"/>
      <c r="O37" s="207"/>
      <c r="P37" s="207"/>
      <c r="Q37" s="207"/>
      <c r="R37" s="207"/>
      <c r="S37" s="207"/>
      <c r="T37" s="207"/>
      <c r="U37" s="331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  <c r="BI37" s="207"/>
      <c r="BJ37" s="207"/>
      <c r="BK37" s="207"/>
      <c r="BL37" s="207"/>
      <c r="BM37" s="207"/>
      <c r="BN37" s="207"/>
      <c r="BO37" s="207"/>
      <c r="BP37" s="207"/>
      <c r="BQ37" s="207"/>
      <c r="BR37" s="207"/>
      <c r="BS37" s="207"/>
      <c r="BT37" s="207"/>
    </row>
    <row r="38" spans="2:72" ht="14.4">
      <c r="B38" s="250" t="s">
        <v>49</v>
      </c>
      <c r="C38" s="250"/>
      <c r="D38" s="250"/>
      <c r="E38" s="250"/>
      <c r="G38" s="318">
        <f t="shared" ref="G38" si="39">SUM(G39:G51)</f>
        <v>20010.951512605043</v>
      </c>
      <c r="H38" s="318">
        <f t="shared" ref="H38" si="40">SUM(H39:H51)</f>
        <v>6216</v>
      </c>
      <c r="I38" s="318">
        <f t="shared" ref="I38" si="41">SUM(I39:I51)</f>
        <v>8616</v>
      </c>
      <c r="J38" s="318">
        <f t="shared" ref="J38" si="42">SUM(J39:J51)</f>
        <v>8616</v>
      </c>
      <c r="L38" s="318">
        <f t="shared" ref="L38:U38" si="43">SUM(L39:L51)</f>
        <v>81.899159663865547</v>
      </c>
      <c r="M38" s="318">
        <f t="shared" si="43"/>
        <v>447.08689075630252</v>
      </c>
      <c r="N38" s="318">
        <f t="shared" si="43"/>
        <v>17176.877310924367</v>
      </c>
      <c r="O38" s="318">
        <f t="shared" si="43"/>
        <v>104.20159663865546</v>
      </c>
      <c r="P38" s="318">
        <f t="shared" si="43"/>
        <v>188.42831932773109</v>
      </c>
      <c r="Q38" s="318">
        <f t="shared" si="43"/>
        <v>187.95831932773109</v>
      </c>
      <c r="R38" s="318">
        <f t="shared" si="43"/>
        <v>780.70831932773103</v>
      </c>
      <c r="S38" s="318">
        <f t="shared" si="43"/>
        <v>116.95831932773109</v>
      </c>
      <c r="T38" s="318">
        <f t="shared" si="43"/>
        <v>116.95831932773109</v>
      </c>
      <c r="U38" s="318">
        <f t="shared" si="43"/>
        <v>0</v>
      </c>
      <c r="V38" s="318">
        <f>SUM(V39:V51)</f>
        <v>219.95831932773109</v>
      </c>
      <c r="W38" s="318">
        <f t="shared" ref="W38:BT38" si="44">SUM(W39:W51)</f>
        <v>219.95831932773109</v>
      </c>
      <c r="X38" s="318">
        <f t="shared" si="44"/>
        <v>369.95831932773115</v>
      </c>
      <c r="Y38" s="318"/>
      <c r="Z38" s="318">
        <f t="shared" si="44"/>
        <v>505.5</v>
      </c>
      <c r="AA38" s="318">
        <f t="shared" si="44"/>
        <v>505.5</v>
      </c>
      <c r="AB38" s="318">
        <f t="shared" si="44"/>
        <v>505.5</v>
      </c>
      <c r="AC38" s="318"/>
      <c r="AD38" s="318">
        <f t="shared" si="44"/>
        <v>505.5</v>
      </c>
      <c r="AE38" s="318">
        <f t="shared" si="44"/>
        <v>505.5</v>
      </c>
      <c r="AF38" s="318">
        <f t="shared" si="44"/>
        <v>505.5</v>
      </c>
      <c r="AG38" s="318"/>
      <c r="AH38" s="318">
        <f t="shared" si="44"/>
        <v>505.5</v>
      </c>
      <c r="AI38" s="318">
        <f t="shared" si="44"/>
        <v>505.5</v>
      </c>
      <c r="AJ38" s="318">
        <f t="shared" si="44"/>
        <v>505.5</v>
      </c>
      <c r="AK38" s="318"/>
      <c r="AL38" s="318">
        <f t="shared" si="44"/>
        <v>505.5</v>
      </c>
      <c r="AM38" s="318">
        <f t="shared" si="44"/>
        <v>505.5</v>
      </c>
      <c r="AN38" s="318">
        <f t="shared" si="44"/>
        <v>655.5</v>
      </c>
      <c r="AO38" s="318"/>
      <c r="AP38" s="318">
        <f t="shared" si="44"/>
        <v>705.5</v>
      </c>
      <c r="AQ38" s="318">
        <f t="shared" si="44"/>
        <v>705.5</v>
      </c>
      <c r="AR38" s="318">
        <f t="shared" si="44"/>
        <v>705.5</v>
      </c>
      <c r="AS38" s="318"/>
      <c r="AT38" s="318">
        <f t="shared" si="44"/>
        <v>705.5</v>
      </c>
      <c r="AU38" s="318">
        <f t="shared" si="44"/>
        <v>705.5</v>
      </c>
      <c r="AV38" s="318">
        <f t="shared" si="44"/>
        <v>705.5</v>
      </c>
      <c r="AW38" s="318"/>
      <c r="AX38" s="318">
        <f t="shared" si="44"/>
        <v>705.5</v>
      </c>
      <c r="AY38" s="318">
        <f t="shared" si="44"/>
        <v>705.5</v>
      </c>
      <c r="AZ38" s="318">
        <f t="shared" si="44"/>
        <v>705.5</v>
      </c>
      <c r="BA38" s="318"/>
      <c r="BB38" s="318">
        <f t="shared" si="44"/>
        <v>705.5</v>
      </c>
      <c r="BC38" s="318">
        <f t="shared" si="44"/>
        <v>705.5</v>
      </c>
      <c r="BD38" s="318">
        <f t="shared" si="44"/>
        <v>855.5</v>
      </c>
      <c r="BE38" s="318"/>
      <c r="BF38" s="318">
        <f t="shared" si="44"/>
        <v>705.5</v>
      </c>
      <c r="BG38" s="318">
        <f t="shared" si="44"/>
        <v>705.5</v>
      </c>
      <c r="BH38" s="318">
        <f t="shared" si="44"/>
        <v>705.5</v>
      </c>
      <c r="BI38" s="318"/>
      <c r="BJ38" s="318">
        <f t="shared" si="44"/>
        <v>705.5</v>
      </c>
      <c r="BK38" s="318">
        <f t="shared" si="44"/>
        <v>705.5</v>
      </c>
      <c r="BL38" s="318">
        <f t="shared" si="44"/>
        <v>705.5</v>
      </c>
      <c r="BM38" s="318"/>
      <c r="BN38" s="318">
        <f t="shared" si="44"/>
        <v>705.5</v>
      </c>
      <c r="BO38" s="318">
        <f t="shared" si="44"/>
        <v>705.5</v>
      </c>
      <c r="BP38" s="318">
        <f t="shared" si="44"/>
        <v>705.5</v>
      </c>
      <c r="BQ38" s="318"/>
      <c r="BR38" s="318">
        <f t="shared" si="44"/>
        <v>705.5</v>
      </c>
      <c r="BS38" s="318">
        <f t="shared" si="44"/>
        <v>705.5</v>
      </c>
      <c r="BT38" s="318">
        <f t="shared" si="44"/>
        <v>855.5</v>
      </c>
    </row>
    <row r="39" spans="2:72" ht="14.4">
      <c r="B39" s="218" t="s">
        <v>50</v>
      </c>
      <c r="C39" s="173" t="s">
        <v>41</v>
      </c>
      <c r="D39" s="207"/>
      <c r="E39" s="253">
        <v>0.19</v>
      </c>
      <c r="G39" s="207">
        <f t="shared" ref="G39:G51" si="45">SUM(L39:X39)</f>
        <v>290.54621848739498</v>
      </c>
      <c r="H39" s="207">
        <f t="shared" si="30"/>
        <v>150</v>
      </c>
      <c r="I39" s="207">
        <f t="shared" si="31"/>
        <v>150</v>
      </c>
      <c r="J39" s="207">
        <f t="shared" si="9"/>
        <v>150</v>
      </c>
      <c r="L39" s="207">
        <v>0</v>
      </c>
      <c r="M39" s="207">
        <v>95.924369747899149</v>
      </c>
      <c r="N39" s="207">
        <v>44.621848739495803</v>
      </c>
      <c r="O39" s="207">
        <v>0</v>
      </c>
      <c r="P39" s="207">
        <v>0</v>
      </c>
      <c r="Q39" s="207">
        <v>0</v>
      </c>
      <c r="R39" s="207">
        <v>0</v>
      </c>
      <c r="S39" s="207">
        <v>0</v>
      </c>
      <c r="T39" s="207">
        <v>0</v>
      </c>
      <c r="U39" s="331"/>
      <c r="V39" s="207"/>
      <c r="W39" s="207"/>
      <c r="X39" s="207">
        <v>150</v>
      </c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>
        <v>150</v>
      </c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>
        <v>150</v>
      </c>
      <c r="BE39" s="207"/>
      <c r="BF39" s="207"/>
      <c r="BG39" s="207"/>
      <c r="BH39" s="207"/>
      <c r="BI39" s="207"/>
      <c r="BJ39" s="207"/>
      <c r="BK39" s="207"/>
      <c r="BL39" s="207"/>
      <c r="BM39" s="207"/>
      <c r="BN39" s="207"/>
      <c r="BO39" s="207"/>
      <c r="BP39" s="207"/>
      <c r="BQ39" s="207"/>
      <c r="BR39" s="207"/>
      <c r="BS39" s="207"/>
      <c r="BT39" s="207">
        <v>150</v>
      </c>
    </row>
    <row r="40" spans="2:72" ht="14.4">
      <c r="B40" s="218" t="s">
        <v>51</v>
      </c>
      <c r="C40" s="173" t="s">
        <v>41</v>
      </c>
      <c r="D40" s="207"/>
      <c r="E40" s="253">
        <v>0.19</v>
      </c>
      <c r="G40" s="207">
        <f t="shared" si="45"/>
        <v>309</v>
      </c>
      <c r="H40" s="207">
        <f t="shared" si="30"/>
        <v>3708</v>
      </c>
      <c r="I40" s="207">
        <f t="shared" si="31"/>
        <v>3708</v>
      </c>
      <c r="J40" s="207">
        <f t="shared" si="9"/>
        <v>3708</v>
      </c>
      <c r="L40" s="207"/>
      <c r="M40" s="207"/>
      <c r="N40" s="207"/>
      <c r="O40" s="207"/>
      <c r="P40" s="207"/>
      <c r="Q40" s="207"/>
      <c r="R40" s="207"/>
      <c r="S40" s="207"/>
      <c r="T40" s="207"/>
      <c r="U40" s="331"/>
      <c r="V40" s="207">
        <v>103</v>
      </c>
      <c r="W40" s="207">
        <v>103</v>
      </c>
      <c r="X40" s="207">
        <v>103</v>
      </c>
      <c r="Y40" s="207"/>
      <c r="Z40" s="207">
        <v>309</v>
      </c>
      <c r="AA40" s="207">
        <v>309</v>
      </c>
      <c r="AB40" s="207">
        <v>309</v>
      </c>
      <c r="AC40" s="207"/>
      <c r="AD40" s="207">
        <v>309</v>
      </c>
      <c r="AE40" s="207">
        <v>309</v>
      </c>
      <c r="AF40" s="207">
        <v>309</v>
      </c>
      <c r="AG40" s="207"/>
      <c r="AH40" s="207">
        <v>309</v>
      </c>
      <c r="AI40" s="207">
        <v>309</v>
      </c>
      <c r="AJ40" s="207">
        <v>309</v>
      </c>
      <c r="AK40" s="207"/>
      <c r="AL40" s="207">
        <v>309</v>
      </c>
      <c r="AM40" s="207">
        <v>309</v>
      </c>
      <c r="AN40" s="207">
        <v>309</v>
      </c>
      <c r="AO40" s="207"/>
      <c r="AP40" s="207">
        <v>309</v>
      </c>
      <c r="AQ40" s="207">
        <v>309</v>
      </c>
      <c r="AR40" s="207">
        <v>309</v>
      </c>
      <c r="AS40" s="207"/>
      <c r="AT40" s="207">
        <v>309</v>
      </c>
      <c r="AU40" s="207">
        <v>309</v>
      </c>
      <c r="AV40" s="207">
        <v>309</v>
      </c>
      <c r="AW40" s="207"/>
      <c r="AX40" s="207">
        <v>309</v>
      </c>
      <c r="AY40" s="207">
        <v>309</v>
      </c>
      <c r="AZ40" s="207">
        <v>309</v>
      </c>
      <c r="BA40" s="207"/>
      <c r="BB40" s="207">
        <v>309</v>
      </c>
      <c r="BC40" s="207">
        <v>309</v>
      </c>
      <c r="BD40" s="207">
        <v>309</v>
      </c>
      <c r="BE40" s="207"/>
      <c r="BF40" s="207">
        <v>309</v>
      </c>
      <c r="BG40" s="207">
        <v>309</v>
      </c>
      <c r="BH40" s="207">
        <v>309</v>
      </c>
      <c r="BI40" s="207"/>
      <c r="BJ40" s="207">
        <v>309</v>
      </c>
      <c r="BK40" s="207">
        <v>309</v>
      </c>
      <c r="BL40" s="207">
        <v>309</v>
      </c>
      <c r="BM40" s="207"/>
      <c r="BN40" s="207">
        <v>309</v>
      </c>
      <c r="BO40" s="207">
        <v>309</v>
      </c>
      <c r="BP40" s="207">
        <v>309</v>
      </c>
      <c r="BQ40" s="207"/>
      <c r="BR40" s="207">
        <v>309</v>
      </c>
      <c r="BS40" s="207">
        <v>309</v>
      </c>
      <c r="BT40" s="207">
        <v>309</v>
      </c>
    </row>
    <row r="41" spans="2:72" ht="14.4">
      <c r="B41" s="218" t="s">
        <v>52</v>
      </c>
      <c r="C41" s="173" t="s">
        <v>20</v>
      </c>
      <c r="D41" s="207"/>
      <c r="E41" s="253">
        <v>0.19</v>
      </c>
      <c r="G41" s="207">
        <f t="shared" si="45"/>
        <v>17448.756302521007</v>
      </c>
      <c r="H41" s="207">
        <f t="shared" si="30"/>
        <v>0</v>
      </c>
      <c r="I41" s="207">
        <f t="shared" si="31"/>
        <v>0</v>
      </c>
      <c r="J41" s="207">
        <f t="shared" si="9"/>
        <v>0</v>
      </c>
      <c r="L41" s="207"/>
      <c r="M41" s="207"/>
      <c r="N41" s="207">
        <v>16818.756302521007</v>
      </c>
      <c r="O41" s="207"/>
      <c r="P41" s="207"/>
      <c r="Q41" s="207"/>
      <c r="R41" s="207">
        <v>630</v>
      </c>
      <c r="S41" s="207"/>
      <c r="T41" s="207"/>
      <c r="U41" s="331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  <c r="BI41" s="207"/>
      <c r="BJ41" s="207"/>
      <c r="BK41" s="207"/>
      <c r="BL41" s="207"/>
      <c r="BM41" s="207"/>
      <c r="BN41" s="207"/>
      <c r="BO41" s="207"/>
      <c r="BP41" s="207"/>
      <c r="BQ41" s="207"/>
      <c r="BR41" s="207"/>
      <c r="BS41" s="207"/>
      <c r="BT41" s="207"/>
    </row>
    <row r="42" spans="2:72" ht="14.4">
      <c r="B42" s="218" t="s">
        <v>54</v>
      </c>
      <c r="C42" s="173" t="s">
        <v>53</v>
      </c>
      <c r="D42" s="207"/>
      <c r="E42" s="253">
        <v>0.19</v>
      </c>
      <c r="G42" s="207">
        <f t="shared" si="45"/>
        <v>120</v>
      </c>
      <c r="H42" s="207">
        <f t="shared" si="30"/>
        <v>0</v>
      </c>
      <c r="I42" s="207">
        <f t="shared" si="31"/>
        <v>0</v>
      </c>
      <c r="J42" s="207">
        <f t="shared" si="9"/>
        <v>0</v>
      </c>
      <c r="L42" s="207">
        <v>40</v>
      </c>
      <c r="M42" s="207">
        <v>40</v>
      </c>
      <c r="N42" s="207">
        <v>40</v>
      </c>
      <c r="O42" s="207"/>
      <c r="P42" s="207"/>
      <c r="Q42" s="207"/>
      <c r="R42" s="207"/>
      <c r="S42" s="207"/>
      <c r="T42" s="207"/>
      <c r="U42" s="331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  <c r="BI42" s="207"/>
      <c r="BJ42" s="207"/>
      <c r="BK42" s="207"/>
      <c r="BL42" s="207"/>
      <c r="BM42" s="207"/>
      <c r="BN42" s="207"/>
      <c r="BO42" s="207"/>
      <c r="BP42" s="207"/>
      <c r="BQ42" s="207"/>
      <c r="BR42" s="207"/>
      <c r="BS42" s="207"/>
      <c r="BT42" s="207"/>
    </row>
    <row r="43" spans="2:72" ht="14.4">
      <c r="B43" s="218" t="s">
        <v>55</v>
      </c>
      <c r="C43" s="173" t="s">
        <v>35</v>
      </c>
      <c r="D43" s="207"/>
      <c r="E43" s="253">
        <v>0.19</v>
      </c>
      <c r="G43" s="207">
        <f t="shared" si="45"/>
        <v>168.40336134453781</v>
      </c>
      <c r="H43" s="207">
        <f t="shared" si="30"/>
        <v>0</v>
      </c>
      <c r="I43" s="207">
        <f t="shared" si="31"/>
        <v>0</v>
      </c>
      <c r="J43" s="207">
        <f t="shared" si="9"/>
        <v>0</v>
      </c>
      <c r="L43" s="207">
        <v>16</v>
      </c>
      <c r="M43" s="207">
        <v>88.403361344537799</v>
      </c>
      <c r="N43" s="207">
        <v>16</v>
      </c>
      <c r="O43" s="207">
        <v>16</v>
      </c>
      <c r="P43" s="207">
        <v>16</v>
      </c>
      <c r="Q43" s="207">
        <v>16</v>
      </c>
      <c r="R43" s="207"/>
      <c r="S43" s="207"/>
      <c r="T43" s="207"/>
      <c r="U43" s="331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  <c r="BI43" s="207"/>
      <c r="BJ43" s="207"/>
      <c r="BK43" s="207"/>
      <c r="BL43" s="207"/>
      <c r="BM43" s="207"/>
      <c r="BN43" s="207"/>
      <c r="BO43" s="207"/>
      <c r="BP43" s="207"/>
      <c r="BQ43" s="207"/>
      <c r="BR43" s="207"/>
      <c r="BS43" s="207"/>
      <c r="BT43" s="207"/>
    </row>
    <row r="44" spans="2:72" ht="14.4">
      <c r="B44" s="218" t="s">
        <v>56</v>
      </c>
      <c r="C44" s="173" t="s">
        <v>53</v>
      </c>
      <c r="D44" s="207"/>
      <c r="E44" s="253">
        <v>0.19</v>
      </c>
      <c r="G44" s="207">
        <f t="shared" si="45"/>
        <v>275.00000000000006</v>
      </c>
      <c r="H44" s="207">
        <f t="shared" si="30"/>
        <v>0</v>
      </c>
      <c r="I44" s="207">
        <f t="shared" si="31"/>
        <v>0</v>
      </c>
      <c r="J44" s="207">
        <f t="shared" si="9"/>
        <v>0</v>
      </c>
      <c r="L44" s="207"/>
      <c r="M44" s="207">
        <v>55.000000000000007</v>
      </c>
      <c r="N44" s="207">
        <v>55.000000000000007</v>
      </c>
      <c r="O44" s="207">
        <v>55.000000000000007</v>
      </c>
      <c r="P44" s="207">
        <v>55.000000000000007</v>
      </c>
      <c r="Q44" s="207">
        <v>55.000000000000007</v>
      </c>
      <c r="R44" s="207"/>
      <c r="S44" s="207"/>
      <c r="T44" s="207"/>
      <c r="U44" s="331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207"/>
      <c r="BK44" s="207"/>
      <c r="BL44" s="207"/>
      <c r="BM44" s="207"/>
      <c r="BN44" s="207"/>
      <c r="BO44" s="207"/>
      <c r="BP44" s="207"/>
      <c r="BQ44" s="207"/>
      <c r="BR44" s="207"/>
      <c r="BS44" s="207"/>
      <c r="BT44" s="207"/>
    </row>
    <row r="45" spans="2:72" ht="14.4">
      <c r="B45" s="218" t="s">
        <v>57</v>
      </c>
      <c r="C45" s="173" t="s">
        <v>53</v>
      </c>
      <c r="D45" s="207"/>
      <c r="E45" s="253">
        <v>0.19</v>
      </c>
      <c r="G45" s="207">
        <f t="shared" si="45"/>
        <v>0</v>
      </c>
      <c r="H45" s="207">
        <f t="shared" si="30"/>
        <v>0</v>
      </c>
      <c r="I45" s="207">
        <f t="shared" si="31"/>
        <v>0</v>
      </c>
      <c r="J45" s="207">
        <f t="shared" si="9"/>
        <v>0</v>
      </c>
      <c r="L45" s="207"/>
      <c r="M45" s="207"/>
      <c r="N45" s="207"/>
      <c r="O45" s="207"/>
      <c r="P45" s="207"/>
      <c r="Q45" s="207"/>
      <c r="R45" s="207"/>
      <c r="S45" s="207"/>
      <c r="T45" s="207"/>
      <c r="U45" s="331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7"/>
      <c r="BN45" s="207"/>
      <c r="BO45" s="207"/>
      <c r="BP45" s="207"/>
      <c r="BQ45" s="207"/>
      <c r="BR45" s="207"/>
      <c r="BS45" s="207"/>
      <c r="BT45" s="207"/>
    </row>
    <row r="46" spans="2:72" ht="14.4">
      <c r="B46" s="218" t="s">
        <v>58</v>
      </c>
      <c r="C46" s="173" t="s">
        <v>35</v>
      </c>
      <c r="D46" s="207"/>
      <c r="E46" s="253">
        <v>0.19</v>
      </c>
      <c r="G46" s="207">
        <f t="shared" si="45"/>
        <v>165.75</v>
      </c>
      <c r="H46" s="207">
        <f t="shared" si="30"/>
        <v>1200</v>
      </c>
      <c r="I46" s="207">
        <f t="shared" si="31"/>
        <v>3600</v>
      </c>
      <c r="J46" s="207">
        <f t="shared" si="9"/>
        <v>3600</v>
      </c>
      <c r="L46" s="207"/>
      <c r="M46" s="207"/>
      <c r="N46" s="207"/>
      <c r="O46" s="207"/>
      <c r="P46" s="207">
        <v>21.13</v>
      </c>
      <c r="Q46" s="207">
        <v>20.66</v>
      </c>
      <c r="R46" s="207">
        <v>20.66</v>
      </c>
      <c r="S46" s="207">
        <v>20.66</v>
      </c>
      <c r="T46" s="207">
        <v>20.66</v>
      </c>
      <c r="U46" s="331"/>
      <c r="V46" s="207">
        <v>20.66</v>
      </c>
      <c r="W46" s="207">
        <v>20.66</v>
      </c>
      <c r="X46" s="207">
        <v>20.66</v>
      </c>
      <c r="Y46" s="207"/>
      <c r="Z46" s="207">
        <v>100</v>
      </c>
      <c r="AA46" s="207">
        <v>100</v>
      </c>
      <c r="AB46" s="207">
        <v>100</v>
      </c>
      <c r="AC46" s="207"/>
      <c r="AD46" s="207">
        <v>100</v>
      </c>
      <c r="AE46" s="207">
        <v>100</v>
      </c>
      <c r="AF46" s="207">
        <v>100</v>
      </c>
      <c r="AG46" s="207"/>
      <c r="AH46" s="207">
        <v>100</v>
      </c>
      <c r="AI46" s="207">
        <v>100</v>
      </c>
      <c r="AJ46" s="207">
        <v>100</v>
      </c>
      <c r="AK46" s="207"/>
      <c r="AL46" s="207">
        <v>100</v>
      </c>
      <c r="AM46" s="207">
        <v>100</v>
      </c>
      <c r="AN46" s="207">
        <v>100</v>
      </c>
      <c r="AO46" s="207"/>
      <c r="AP46" s="207">
        <v>300</v>
      </c>
      <c r="AQ46" s="207">
        <v>300</v>
      </c>
      <c r="AR46" s="207">
        <v>300</v>
      </c>
      <c r="AS46" s="207"/>
      <c r="AT46" s="207">
        <v>300</v>
      </c>
      <c r="AU46" s="207">
        <v>300</v>
      </c>
      <c r="AV46" s="207">
        <v>300</v>
      </c>
      <c r="AW46" s="207"/>
      <c r="AX46" s="207">
        <v>300</v>
      </c>
      <c r="AY46" s="207">
        <v>300</v>
      </c>
      <c r="AZ46" s="207">
        <v>300</v>
      </c>
      <c r="BA46" s="207"/>
      <c r="BB46" s="207">
        <v>300</v>
      </c>
      <c r="BC46" s="207">
        <v>300</v>
      </c>
      <c r="BD46" s="207">
        <v>300</v>
      </c>
      <c r="BE46" s="207"/>
      <c r="BF46" s="207">
        <v>300</v>
      </c>
      <c r="BG46" s="207">
        <v>300</v>
      </c>
      <c r="BH46" s="207">
        <v>300</v>
      </c>
      <c r="BI46" s="207"/>
      <c r="BJ46" s="207">
        <v>300</v>
      </c>
      <c r="BK46" s="207">
        <v>300</v>
      </c>
      <c r="BL46" s="207">
        <v>300</v>
      </c>
      <c r="BM46" s="207"/>
      <c r="BN46" s="207">
        <v>300</v>
      </c>
      <c r="BO46" s="207">
        <v>300</v>
      </c>
      <c r="BP46" s="207">
        <v>300</v>
      </c>
      <c r="BQ46" s="207"/>
      <c r="BR46" s="207">
        <v>300</v>
      </c>
      <c r="BS46" s="207">
        <v>300</v>
      </c>
      <c r="BT46" s="207">
        <v>300</v>
      </c>
    </row>
    <row r="47" spans="2:72" ht="14.4">
      <c r="B47" s="218" t="s">
        <v>59</v>
      </c>
      <c r="C47" s="173" t="s">
        <v>20</v>
      </c>
      <c r="D47" s="207"/>
      <c r="E47" s="253">
        <v>0.19</v>
      </c>
      <c r="G47" s="207">
        <f t="shared" si="45"/>
        <v>318.46000000000004</v>
      </c>
      <c r="H47" s="207">
        <f t="shared" si="30"/>
        <v>0</v>
      </c>
      <c r="I47" s="207">
        <f t="shared" si="31"/>
        <v>0</v>
      </c>
      <c r="J47" s="207">
        <f t="shared" si="9"/>
        <v>0</v>
      </c>
      <c r="L47" s="207"/>
      <c r="M47" s="207">
        <v>141.86000000000001</v>
      </c>
      <c r="N47" s="207">
        <v>176.6</v>
      </c>
      <c r="O47" s="207"/>
      <c r="P47" s="207"/>
      <c r="Q47" s="207"/>
      <c r="R47" s="207"/>
      <c r="S47" s="207"/>
      <c r="T47" s="207"/>
      <c r="U47" s="331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7"/>
      <c r="BN47" s="207"/>
      <c r="BO47" s="207"/>
      <c r="BP47" s="207"/>
      <c r="BQ47" s="207"/>
      <c r="BR47" s="207"/>
      <c r="BS47" s="207"/>
      <c r="BT47" s="207"/>
    </row>
    <row r="48" spans="2:72" ht="14.4">
      <c r="B48" s="218" t="s">
        <v>60</v>
      </c>
      <c r="C48" s="173" t="s">
        <v>35</v>
      </c>
      <c r="D48" s="207"/>
      <c r="E48" s="253">
        <v>0.19</v>
      </c>
      <c r="G48" s="207">
        <f t="shared" si="45"/>
        <v>269.91159663865545</v>
      </c>
      <c r="H48" s="207">
        <f t="shared" si="30"/>
        <v>359.88000000000005</v>
      </c>
      <c r="I48" s="207">
        <f t="shared" si="31"/>
        <v>359.88000000000005</v>
      </c>
      <c r="J48" s="207">
        <f t="shared" si="9"/>
        <v>359.88000000000005</v>
      </c>
      <c r="L48" s="207"/>
      <c r="M48" s="207"/>
      <c r="N48" s="207"/>
      <c r="O48" s="207">
        <v>29.991596638655459</v>
      </c>
      <c r="P48" s="207">
        <v>29.99</v>
      </c>
      <c r="Q48" s="207">
        <v>29.99</v>
      </c>
      <c r="R48" s="207">
        <v>29.99</v>
      </c>
      <c r="S48" s="207">
        <v>29.99</v>
      </c>
      <c r="T48" s="207">
        <v>29.99</v>
      </c>
      <c r="U48" s="331"/>
      <c r="V48" s="207">
        <v>29.99</v>
      </c>
      <c r="W48" s="207">
        <v>29.99</v>
      </c>
      <c r="X48" s="207">
        <v>29.99</v>
      </c>
      <c r="Y48" s="207"/>
      <c r="Z48" s="207">
        <v>29.99</v>
      </c>
      <c r="AA48" s="207">
        <v>29.99</v>
      </c>
      <c r="AB48" s="207">
        <v>29.99</v>
      </c>
      <c r="AC48" s="207"/>
      <c r="AD48" s="207">
        <v>29.99</v>
      </c>
      <c r="AE48" s="207">
        <v>29.99</v>
      </c>
      <c r="AF48" s="207">
        <v>29.99</v>
      </c>
      <c r="AG48" s="207"/>
      <c r="AH48" s="207">
        <v>29.99</v>
      </c>
      <c r="AI48" s="207">
        <v>29.99</v>
      </c>
      <c r="AJ48" s="207">
        <v>29.99</v>
      </c>
      <c r="AK48" s="207"/>
      <c r="AL48" s="207">
        <v>29.99</v>
      </c>
      <c r="AM48" s="207">
        <v>29.99</v>
      </c>
      <c r="AN48" s="207">
        <v>29.99</v>
      </c>
      <c r="AO48" s="207"/>
      <c r="AP48" s="207">
        <v>29.99</v>
      </c>
      <c r="AQ48" s="207">
        <v>29.99</v>
      </c>
      <c r="AR48" s="207">
        <v>29.99</v>
      </c>
      <c r="AS48" s="207"/>
      <c r="AT48" s="207">
        <v>29.99</v>
      </c>
      <c r="AU48" s="207">
        <v>29.99</v>
      </c>
      <c r="AV48" s="207">
        <v>29.99</v>
      </c>
      <c r="AW48" s="207"/>
      <c r="AX48" s="207">
        <v>29.99</v>
      </c>
      <c r="AY48" s="207">
        <v>29.99</v>
      </c>
      <c r="AZ48" s="207">
        <v>29.99</v>
      </c>
      <c r="BA48" s="207"/>
      <c r="BB48" s="207">
        <v>29.99</v>
      </c>
      <c r="BC48" s="207">
        <v>29.99</v>
      </c>
      <c r="BD48" s="207">
        <v>29.99</v>
      </c>
      <c r="BE48" s="207"/>
      <c r="BF48" s="207">
        <v>29.99</v>
      </c>
      <c r="BG48" s="207">
        <v>29.99</v>
      </c>
      <c r="BH48" s="207">
        <v>29.99</v>
      </c>
      <c r="BI48" s="207"/>
      <c r="BJ48" s="207">
        <v>29.99</v>
      </c>
      <c r="BK48" s="207">
        <v>29.99</v>
      </c>
      <c r="BL48" s="207">
        <v>29.99</v>
      </c>
      <c r="BM48" s="207"/>
      <c r="BN48" s="207">
        <v>29.99</v>
      </c>
      <c r="BO48" s="207">
        <v>29.99</v>
      </c>
      <c r="BP48" s="207">
        <v>29.99</v>
      </c>
      <c r="BQ48" s="207"/>
      <c r="BR48" s="207">
        <v>29.99</v>
      </c>
      <c r="BS48" s="207">
        <v>29.99</v>
      </c>
      <c r="BT48" s="207">
        <v>29.99</v>
      </c>
    </row>
    <row r="49" spans="2:72" ht="14.4">
      <c r="B49" s="218" t="s">
        <v>61</v>
      </c>
      <c r="C49" s="173" t="s">
        <v>53</v>
      </c>
      <c r="D49" s="207"/>
      <c r="E49" s="253">
        <v>0.19</v>
      </c>
      <c r="G49" s="207">
        <f t="shared" si="45"/>
        <v>33.75</v>
      </c>
      <c r="H49" s="207">
        <f t="shared" si="30"/>
        <v>0</v>
      </c>
      <c r="I49" s="207">
        <f t="shared" si="31"/>
        <v>0</v>
      </c>
      <c r="J49" s="207">
        <f t="shared" si="9"/>
        <v>0</v>
      </c>
      <c r="L49" s="207"/>
      <c r="M49" s="207"/>
      <c r="N49" s="207"/>
      <c r="O49" s="207"/>
      <c r="P49" s="207"/>
      <c r="Q49" s="207"/>
      <c r="R49" s="207">
        <v>33.75</v>
      </c>
      <c r="S49" s="207"/>
      <c r="T49" s="207"/>
      <c r="U49" s="331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  <c r="BI49" s="207"/>
      <c r="BJ49" s="207"/>
      <c r="BK49" s="207"/>
      <c r="BL49" s="207"/>
      <c r="BM49" s="207"/>
      <c r="BN49" s="207"/>
      <c r="BO49" s="207"/>
      <c r="BP49" s="207"/>
      <c r="BQ49" s="207"/>
      <c r="BR49" s="207"/>
      <c r="BS49" s="207"/>
      <c r="BT49" s="207"/>
    </row>
    <row r="50" spans="2:72" ht="14.4">
      <c r="B50" s="218" t="s">
        <v>62</v>
      </c>
      <c r="C50" s="173" t="s">
        <v>35</v>
      </c>
      <c r="D50" s="207"/>
      <c r="E50" s="253">
        <v>0.19</v>
      </c>
      <c r="G50" s="207">
        <f t="shared" si="45"/>
        <v>276.08</v>
      </c>
      <c r="H50" s="207">
        <f t="shared" si="30"/>
        <v>414.11999999999995</v>
      </c>
      <c r="I50" s="207">
        <f t="shared" si="31"/>
        <v>414.11999999999995</v>
      </c>
      <c r="J50" s="207">
        <f t="shared" si="9"/>
        <v>414.11999999999995</v>
      </c>
      <c r="L50" s="207"/>
      <c r="M50" s="207"/>
      <c r="N50" s="207"/>
      <c r="O50" s="207"/>
      <c r="P50" s="207">
        <v>34.51</v>
      </c>
      <c r="Q50" s="207">
        <v>34.51</v>
      </c>
      <c r="R50" s="207">
        <v>34.51</v>
      </c>
      <c r="S50" s="207">
        <v>34.51</v>
      </c>
      <c r="T50" s="207">
        <v>34.51</v>
      </c>
      <c r="U50" s="331"/>
      <c r="V50" s="207">
        <v>34.51</v>
      </c>
      <c r="W50" s="207">
        <v>34.51</v>
      </c>
      <c r="X50" s="207">
        <v>34.51</v>
      </c>
      <c r="Y50" s="207"/>
      <c r="Z50" s="207">
        <v>34.51</v>
      </c>
      <c r="AA50" s="207">
        <v>34.51</v>
      </c>
      <c r="AB50" s="207">
        <v>34.51</v>
      </c>
      <c r="AC50" s="207"/>
      <c r="AD50" s="207">
        <v>34.51</v>
      </c>
      <c r="AE50" s="207">
        <v>34.51</v>
      </c>
      <c r="AF50" s="207">
        <v>34.51</v>
      </c>
      <c r="AG50" s="207"/>
      <c r="AH50" s="207">
        <v>34.51</v>
      </c>
      <c r="AI50" s="207">
        <v>34.51</v>
      </c>
      <c r="AJ50" s="207">
        <v>34.51</v>
      </c>
      <c r="AK50" s="207"/>
      <c r="AL50" s="207">
        <v>34.51</v>
      </c>
      <c r="AM50" s="207">
        <v>34.51</v>
      </c>
      <c r="AN50" s="207">
        <v>34.51</v>
      </c>
      <c r="AO50" s="207"/>
      <c r="AP50" s="207">
        <v>34.51</v>
      </c>
      <c r="AQ50" s="207">
        <v>34.51</v>
      </c>
      <c r="AR50" s="207">
        <v>34.51</v>
      </c>
      <c r="AS50" s="207"/>
      <c r="AT50" s="207">
        <v>34.51</v>
      </c>
      <c r="AU50" s="207">
        <v>34.51</v>
      </c>
      <c r="AV50" s="207">
        <v>34.51</v>
      </c>
      <c r="AW50" s="207"/>
      <c r="AX50" s="207">
        <v>34.51</v>
      </c>
      <c r="AY50" s="207">
        <v>34.51</v>
      </c>
      <c r="AZ50" s="207">
        <v>34.51</v>
      </c>
      <c r="BA50" s="207"/>
      <c r="BB50" s="207">
        <v>34.51</v>
      </c>
      <c r="BC50" s="207">
        <v>34.51</v>
      </c>
      <c r="BD50" s="207">
        <v>34.51</v>
      </c>
      <c r="BE50" s="207"/>
      <c r="BF50" s="207">
        <v>34.51</v>
      </c>
      <c r="BG50" s="207">
        <v>34.51</v>
      </c>
      <c r="BH50" s="207">
        <v>34.51</v>
      </c>
      <c r="BI50" s="207"/>
      <c r="BJ50" s="207">
        <v>34.51</v>
      </c>
      <c r="BK50" s="207">
        <v>34.51</v>
      </c>
      <c r="BL50" s="207">
        <v>34.51</v>
      </c>
      <c r="BM50" s="207"/>
      <c r="BN50" s="207">
        <v>34.51</v>
      </c>
      <c r="BO50" s="207">
        <v>34.51</v>
      </c>
      <c r="BP50" s="207">
        <v>34.51</v>
      </c>
      <c r="BQ50" s="207"/>
      <c r="BR50" s="207">
        <v>34.51</v>
      </c>
      <c r="BS50" s="207">
        <v>34.51</v>
      </c>
      <c r="BT50" s="207">
        <v>34.51</v>
      </c>
    </row>
    <row r="51" spans="2:72" ht="14.4">
      <c r="B51" s="218" t="s">
        <v>63</v>
      </c>
      <c r="C51" s="173" t="s">
        <v>35</v>
      </c>
      <c r="D51" s="207"/>
      <c r="E51" s="253">
        <v>0.19</v>
      </c>
      <c r="G51" s="207">
        <f t="shared" si="45"/>
        <v>335.29403361344532</v>
      </c>
      <c r="H51" s="207">
        <f t="shared" si="30"/>
        <v>384</v>
      </c>
      <c r="I51" s="207">
        <f t="shared" si="31"/>
        <v>384</v>
      </c>
      <c r="J51" s="207">
        <f t="shared" si="9"/>
        <v>384</v>
      </c>
      <c r="L51" s="207">
        <v>25.899159663865547</v>
      </c>
      <c r="M51" s="207">
        <v>25.899159663865547</v>
      </c>
      <c r="N51" s="207">
        <v>25.899159663865547</v>
      </c>
      <c r="O51" s="207">
        <v>3.21</v>
      </c>
      <c r="P51" s="207">
        <v>31.798319327731093</v>
      </c>
      <c r="Q51" s="207">
        <v>31.798319327731093</v>
      </c>
      <c r="R51" s="207">
        <v>31.798319327731093</v>
      </c>
      <c r="S51" s="207">
        <v>31.798319327731093</v>
      </c>
      <c r="T51" s="207">
        <v>31.798319327731093</v>
      </c>
      <c r="U51" s="331"/>
      <c r="V51" s="207">
        <v>31.798319327731093</v>
      </c>
      <c r="W51" s="207">
        <v>31.798319327731093</v>
      </c>
      <c r="X51" s="207">
        <v>31.798319327731093</v>
      </c>
      <c r="Y51" s="207"/>
      <c r="Z51" s="207">
        <v>32</v>
      </c>
      <c r="AA51" s="207">
        <v>32</v>
      </c>
      <c r="AB51" s="207">
        <v>32</v>
      </c>
      <c r="AC51" s="207"/>
      <c r="AD51" s="207">
        <v>32</v>
      </c>
      <c r="AE51" s="207">
        <v>32</v>
      </c>
      <c r="AF51" s="207">
        <v>32</v>
      </c>
      <c r="AG51" s="207"/>
      <c r="AH51" s="207">
        <v>32</v>
      </c>
      <c r="AI51" s="207">
        <v>32</v>
      </c>
      <c r="AJ51" s="207">
        <v>32</v>
      </c>
      <c r="AK51" s="207"/>
      <c r="AL51" s="207">
        <v>32</v>
      </c>
      <c r="AM51" s="207">
        <v>32</v>
      </c>
      <c r="AN51" s="207">
        <v>32</v>
      </c>
      <c r="AO51" s="207"/>
      <c r="AP51" s="207">
        <v>32</v>
      </c>
      <c r="AQ51" s="207">
        <v>32</v>
      </c>
      <c r="AR51" s="207">
        <v>32</v>
      </c>
      <c r="AS51" s="207"/>
      <c r="AT51" s="207">
        <v>32</v>
      </c>
      <c r="AU51" s="207">
        <v>32</v>
      </c>
      <c r="AV51" s="207">
        <v>32</v>
      </c>
      <c r="AW51" s="207"/>
      <c r="AX51" s="207">
        <v>32</v>
      </c>
      <c r="AY51" s="207">
        <v>32</v>
      </c>
      <c r="AZ51" s="207">
        <v>32</v>
      </c>
      <c r="BA51" s="207"/>
      <c r="BB51" s="207">
        <v>32</v>
      </c>
      <c r="BC51" s="207">
        <v>32</v>
      </c>
      <c r="BD51" s="207">
        <v>32</v>
      </c>
      <c r="BE51" s="207"/>
      <c r="BF51" s="207">
        <v>32</v>
      </c>
      <c r="BG51" s="207">
        <v>32</v>
      </c>
      <c r="BH51" s="207">
        <v>32</v>
      </c>
      <c r="BI51" s="207"/>
      <c r="BJ51" s="207">
        <v>32</v>
      </c>
      <c r="BK51" s="207">
        <v>32</v>
      </c>
      <c r="BL51" s="207">
        <v>32</v>
      </c>
      <c r="BM51" s="207"/>
      <c r="BN51" s="207">
        <v>32</v>
      </c>
      <c r="BO51" s="207">
        <v>32</v>
      </c>
      <c r="BP51" s="207">
        <v>32</v>
      </c>
      <c r="BQ51" s="207"/>
      <c r="BR51" s="207">
        <v>32</v>
      </c>
      <c r="BS51" s="207">
        <v>32</v>
      </c>
      <c r="BT51" s="207">
        <v>32</v>
      </c>
    </row>
    <row r="52" spans="2:72" ht="14.4">
      <c r="B52" s="250" t="s">
        <v>64</v>
      </c>
      <c r="C52" s="250"/>
      <c r="D52" s="250"/>
      <c r="E52" s="250"/>
      <c r="G52" s="318">
        <f t="shared" ref="G52" si="46">SUM(G53)</f>
        <v>768.87394957983201</v>
      </c>
      <c r="H52" s="318">
        <f t="shared" ref="H52" si="47">SUM(H53)</f>
        <v>1200</v>
      </c>
      <c r="I52" s="318">
        <f t="shared" ref="I52" si="48">SUM(I53)</f>
        <v>1200</v>
      </c>
      <c r="J52" s="318">
        <f t="shared" ref="J52" si="49">SUM(J53)</f>
        <v>1200</v>
      </c>
      <c r="L52" s="318">
        <f t="shared" ref="L52:U52" si="50">SUM(L53)</f>
        <v>27.596638655462186</v>
      </c>
      <c r="M52" s="318">
        <f t="shared" si="50"/>
        <v>55.159663865546214</v>
      </c>
      <c r="N52" s="318">
        <f t="shared" si="50"/>
        <v>55.159663865546214</v>
      </c>
      <c r="O52" s="318">
        <f t="shared" si="50"/>
        <v>55.159663865546214</v>
      </c>
      <c r="P52" s="318">
        <f t="shared" si="50"/>
        <v>55.159663865546214</v>
      </c>
      <c r="Q52" s="318">
        <f t="shared" si="50"/>
        <v>55.159663865546214</v>
      </c>
      <c r="R52" s="318">
        <f t="shared" si="50"/>
        <v>55.159663865546214</v>
      </c>
      <c r="S52" s="318">
        <f t="shared" si="50"/>
        <v>55.159663865546214</v>
      </c>
      <c r="T52" s="318">
        <f t="shared" si="50"/>
        <v>55.159663865546214</v>
      </c>
      <c r="U52" s="318">
        <f t="shared" si="50"/>
        <v>0</v>
      </c>
      <c r="V52" s="318">
        <f>SUM(V53)</f>
        <v>100</v>
      </c>
      <c r="W52" s="318">
        <f t="shared" ref="W52:BT52" si="51">SUM(W53)</f>
        <v>100</v>
      </c>
      <c r="X52" s="318">
        <f t="shared" si="51"/>
        <v>100</v>
      </c>
      <c r="Y52" s="318"/>
      <c r="Z52" s="318">
        <f t="shared" si="51"/>
        <v>100</v>
      </c>
      <c r="AA52" s="318">
        <f t="shared" si="51"/>
        <v>100</v>
      </c>
      <c r="AB52" s="318">
        <f t="shared" si="51"/>
        <v>100</v>
      </c>
      <c r="AC52" s="318"/>
      <c r="AD52" s="318">
        <f t="shared" si="51"/>
        <v>100</v>
      </c>
      <c r="AE52" s="318">
        <f t="shared" si="51"/>
        <v>100</v>
      </c>
      <c r="AF52" s="318">
        <f t="shared" si="51"/>
        <v>100</v>
      </c>
      <c r="AG52" s="318"/>
      <c r="AH52" s="318">
        <f t="shared" si="51"/>
        <v>100</v>
      </c>
      <c r="AI52" s="318">
        <f t="shared" si="51"/>
        <v>100</v>
      </c>
      <c r="AJ52" s="318">
        <f t="shared" si="51"/>
        <v>100</v>
      </c>
      <c r="AK52" s="318"/>
      <c r="AL52" s="318">
        <f t="shared" si="51"/>
        <v>100</v>
      </c>
      <c r="AM52" s="318">
        <f t="shared" si="51"/>
        <v>100</v>
      </c>
      <c r="AN52" s="318">
        <f t="shared" si="51"/>
        <v>100</v>
      </c>
      <c r="AO52" s="318"/>
      <c r="AP52" s="318">
        <f t="shared" si="51"/>
        <v>100</v>
      </c>
      <c r="AQ52" s="318">
        <f t="shared" si="51"/>
        <v>100</v>
      </c>
      <c r="AR52" s="318">
        <f t="shared" si="51"/>
        <v>100</v>
      </c>
      <c r="AS52" s="318"/>
      <c r="AT52" s="318">
        <f t="shared" si="51"/>
        <v>100</v>
      </c>
      <c r="AU52" s="318">
        <f t="shared" si="51"/>
        <v>100</v>
      </c>
      <c r="AV52" s="318">
        <f t="shared" si="51"/>
        <v>100</v>
      </c>
      <c r="AW52" s="318"/>
      <c r="AX52" s="318">
        <f t="shared" si="51"/>
        <v>100</v>
      </c>
      <c r="AY52" s="318">
        <f t="shared" si="51"/>
        <v>100</v>
      </c>
      <c r="AZ52" s="318">
        <f t="shared" si="51"/>
        <v>100</v>
      </c>
      <c r="BA52" s="318"/>
      <c r="BB52" s="318">
        <f t="shared" si="51"/>
        <v>100</v>
      </c>
      <c r="BC52" s="318">
        <f t="shared" si="51"/>
        <v>100</v>
      </c>
      <c r="BD52" s="318">
        <f t="shared" si="51"/>
        <v>100</v>
      </c>
      <c r="BE52" s="318"/>
      <c r="BF52" s="318">
        <f t="shared" si="51"/>
        <v>100</v>
      </c>
      <c r="BG52" s="318">
        <f t="shared" si="51"/>
        <v>100</v>
      </c>
      <c r="BH52" s="318">
        <f t="shared" si="51"/>
        <v>100</v>
      </c>
      <c r="BI52" s="318"/>
      <c r="BJ52" s="318">
        <f t="shared" si="51"/>
        <v>100</v>
      </c>
      <c r="BK52" s="318">
        <f t="shared" si="51"/>
        <v>100</v>
      </c>
      <c r="BL52" s="318">
        <f t="shared" si="51"/>
        <v>100</v>
      </c>
      <c r="BM52" s="318"/>
      <c r="BN52" s="318">
        <f t="shared" si="51"/>
        <v>100</v>
      </c>
      <c r="BO52" s="318">
        <f t="shared" si="51"/>
        <v>100</v>
      </c>
      <c r="BP52" s="318">
        <f t="shared" si="51"/>
        <v>100</v>
      </c>
      <c r="BQ52" s="318"/>
      <c r="BR52" s="318">
        <f t="shared" si="51"/>
        <v>100</v>
      </c>
      <c r="BS52" s="318">
        <f t="shared" si="51"/>
        <v>100</v>
      </c>
      <c r="BT52" s="318">
        <f t="shared" si="51"/>
        <v>100</v>
      </c>
    </row>
    <row r="53" spans="2:72" ht="14.4">
      <c r="B53" s="218" t="s">
        <v>399</v>
      </c>
      <c r="C53" s="173" t="s">
        <v>20</v>
      </c>
      <c r="D53" s="207"/>
      <c r="E53" s="253">
        <v>0.19</v>
      </c>
      <c r="G53" s="207">
        <f>SUM(L53:X53)</f>
        <v>768.87394957983201</v>
      </c>
      <c r="H53" s="207">
        <f t="shared" si="30"/>
        <v>1200</v>
      </c>
      <c r="I53" s="207">
        <f t="shared" si="31"/>
        <v>1200</v>
      </c>
      <c r="J53" s="207">
        <f t="shared" si="9"/>
        <v>1200</v>
      </c>
      <c r="L53" s="207">
        <v>27.596638655462186</v>
      </c>
      <c r="M53" s="207">
        <v>55.159663865546214</v>
      </c>
      <c r="N53" s="207">
        <v>55.159663865546214</v>
      </c>
      <c r="O53" s="207">
        <v>55.159663865546214</v>
      </c>
      <c r="P53" s="207">
        <v>55.159663865546214</v>
      </c>
      <c r="Q53" s="207">
        <v>55.159663865546214</v>
      </c>
      <c r="R53" s="207">
        <v>55.159663865546214</v>
      </c>
      <c r="S53" s="207">
        <v>55.159663865546214</v>
      </c>
      <c r="T53" s="207">
        <v>55.159663865546214</v>
      </c>
      <c r="U53" s="331"/>
      <c r="V53" s="207">
        <v>100</v>
      </c>
      <c r="W53" s="207">
        <v>100</v>
      </c>
      <c r="X53" s="207">
        <v>100</v>
      </c>
      <c r="Y53" s="207"/>
      <c r="Z53" s="207">
        <v>100</v>
      </c>
      <c r="AA53" s="207">
        <v>100</v>
      </c>
      <c r="AB53" s="207">
        <v>100</v>
      </c>
      <c r="AC53" s="207"/>
      <c r="AD53" s="207">
        <v>100</v>
      </c>
      <c r="AE53" s="207">
        <v>100</v>
      </c>
      <c r="AF53" s="207">
        <v>100</v>
      </c>
      <c r="AG53" s="207"/>
      <c r="AH53" s="207">
        <v>100</v>
      </c>
      <c r="AI53" s="207">
        <v>100</v>
      </c>
      <c r="AJ53" s="207">
        <v>100</v>
      </c>
      <c r="AK53" s="207"/>
      <c r="AL53" s="207">
        <v>100</v>
      </c>
      <c r="AM53" s="207">
        <v>100</v>
      </c>
      <c r="AN53" s="207">
        <v>100</v>
      </c>
      <c r="AO53" s="207"/>
      <c r="AP53" s="207">
        <v>100</v>
      </c>
      <c r="AQ53" s="207">
        <v>100</v>
      </c>
      <c r="AR53" s="207">
        <v>100</v>
      </c>
      <c r="AS53" s="207"/>
      <c r="AT53" s="207">
        <v>100</v>
      </c>
      <c r="AU53" s="207">
        <v>100</v>
      </c>
      <c r="AV53" s="207">
        <v>100</v>
      </c>
      <c r="AW53" s="207"/>
      <c r="AX53" s="207">
        <v>100</v>
      </c>
      <c r="AY53" s="207">
        <v>100</v>
      </c>
      <c r="AZ53" s="207">
        <v>100</v>
      </c>
      <c r="BA53" s="207"/>
      <c r="BB53" s="207">
        <v>100</v>
      </c>
      <c r="BC53" s="207">
        <v>100</v>
      </c>
      <c r="BD53" s="207">
        <v>100</v>
      </c>
      <c r="BE53" s="207"/>
      <c r="BF53" s="207">
        <v>100</v>
      </c>
      <c r="BG53" s="207">
        <v>100</v>
      </c>
      <c r="BH53" s="207">
        <v>100</v>
      </c>
      <c r="BI53" s="207"/>
      <c r="BJ53" s="207">
        <v>100</v>
      </c>
      <c r="BK53" s="207">
        <v>100</v>
      </c>
      <c r="BL53" s="207">
        <v>100</v>
      </c>
      <c r="BM53" s="207"/>
      <c r="BN53" s="207">
        <v>100</v>
      </c>
      <c r="BO53" s="207">
        <v>100</v>
      </c>
      <c r="BP53" s="207">
        <v>100</v>
      </c>
      <c r="BQ53" s="207"/>
      <c r="BR53" s="207">
        <v>100</v>
      </c>
      <c r="BS53" s="207">
        <v>100</v>
      </c>
      <c r="BT53" s="207">
        <v>100</v>
      </c>
    </row>
    <row r="54" spans="2:72" ht="14.4">
      <c r="B54" s="250" t="s">
        <v>65</v>
      </c>
      <c r="C54" s="250"/>
      <c r="D54" s="250"/>
      <c r="E54" s="250"/>
      <c r="G54" s="318">
        <f>SUM(G55:G60)</f>
        <v>21019.960588235295</v>
      </c>
      <c r="H54" s="318">
        <f>SUM(H55:H60)</f>
        <v>43200</v>
      </c>
      <c r="I54" s="318">
        <f>SUM(I55:I60)</f>
        <v>62400</v>
      </c>
      <c r="J54" s="318">
        <f>SUM(J55:J60)</f>
        <v>62400</v>
      </c>
      <c r="L54" s="318">
        <f t="shared" ref="L54:X54" si="52">SUM(L55:L60)</f>
        <v>2005.4873949579833</v>
      </c>
      <c r="M54" s="318">
        <f t="shared" si="52"/>
        <v>2065.9747899159665</v>
      </c>
      <c r="N54" s="318">
        <f t="shared" si="52"/>
        <v>1841.2605042016808</v>
      </c>
      <c r="O54" s="318">
        <f t="shared" si="52"/>
        <v>1824.047899159664</v>
      </c>
      <c r="P54" s="318">
        <f t="shared" si="52"/>
        <v>1103.9000000000003</v>
      </c>
      <c r="Q54" s="318">
        <f t="shared" si="52"/>
        <v>1079.2900000000002</v>
      </c>
      <c r="R54" s="318">
        <f t="shared" si="52"/>
        <v>1100</v>
      </c>
      <c r="S54" s="318">
        <f t="shared" si="52"/>
        <v>1100</v>
      </c>
      <c r="T54" s="318">
        <f t="shared" si="52"/>
        <v>1100</v>
      </c>
      <c r="U54" s="318">
        <f t="shared" si="52"/>
        <v>0</v>
      </c>
      <c r="V54" s="318">
        <f t="shared" si="52"/>
        <v>2600</v>
      </c>
      <c r="W54" s="318">
        <f t="shared" si="52"/>
        <v>2600</v>
      </c>
      <c r="X54" s="318">
        <f t="shared" si="52"/>
        <v>2600</v>
      </c>
      <c r="Y54" s="318"/>
      <c r="Z54" s="318">
        <f>SUM(Z55:Z60)</f>
        <v>3600</v>
      </c>
      <c r="AA54" s="318">
        <f>SUM(AA55:AA60)</f>
        <v>3600</v>
      </c>
      <c r="AB54" s="318">
        <f>SUM(AB55:AB60)</f>
        <v>3600</v>
      </c>
      <c r="AC54" s="318"/>
      <c r="AD54" s="318">
        <f>SUM(AD55:AD60)</f>
        <v>3600</v>
      </c>
      <c r="AE54" s="318">
        <f>SUM(AE55:AE60)</f>
        <v>3600</v>
      </c>
      <c r="AF54" s="318">
        <f>SUM(AF55:AF60)</f>
        <v>3600</v>
      </c>
      <c r="AG54" s="318"/>
      <c r="AH54" s="318">
        <f>SUM(AH55:AH60)</f>
        <v>3600</v>
      </c>
      <c r="AI54" s="318">
        <f>SUM(AI55:AI60)</f>
        <v>3600</v>
      </c>
      <c r="AJ54" s="318">
        <f>SUM(AJ55:AJ60)</f>
        <v>3600</v>
      </c>
      <c r="AK54" s="318"/>
      <c r="AL54" s="318">
        <f>SUM(AL55:AL60)</f>
        <v>3600</v>
      </c>
      <c r="AM54" s="318">
        <f>SUM(AM55:AM60)</f>
        <v>3600</v>
      </c>
      <c r="AN54" s="318">
        <f>SUM(AN55:AN60)</f>
        <v>3600</v>
      </c>
      <c r="AO54" s="318"/>
      <c r="AP54" s="318">
        <f>SUM(AP55:AP60)</f>
        <v>5200</v>
      </c>
      <c r="AQ54" s="318">
        <f>SUM(AQ55:AQ60)</f>
        <v>5200</v>
      </c>
      <c r="AR54" s="318">
        <f>SUM(AR55:AR60)</f>
        <v>5200</v>
      </c>
      <c r="AS54" s="318"/>
      <c r="AT54" s="318">
        <f>SUM(AT55:AT60)</f>
        <v>5200</v>
      </c>
      <c r="AU54" s="318">
        <f>SUM(AU55:AU60)</f>
        <v>5200</v>
      </c>
      <c r="AV54" s="318">
        <f>SUM(AV55:AV60)</f>
        <v>5200</v>
      </c>
      <c r="AW54" s="318"/>
      <c r="AX54" s="318">
        <f>SUM(AX55:AX60)</f>
        <v>5200</v>
      </c>
      <c r="AY54" s="318">
        <f>SUM(AY55:AY60)</f>
        <v>5200</v>
      </c>
      <c r="AZ54" s="318">
        <f>SUM(AZ55:AZ60)</f>
        <v>5200</v>
      </c>
      <c r="BA54" s="318"/>
      <c r="BB54" s="318">
        <f>SUM(BB55:BB60)</f>
        <v>5200</v>
      </c>
      <c r="BC54" s="318">
        <f>SUM(BC55:BC60)</f>
        <v>5200</v>
      </c>
      <c r="BD54" s="318">
        <f>SUM(BD55:BD60)</f>
        <v>5200</v>
      </c>
      <c r="BE54" s="318"/>
      <c r="BF54" s="318">
        <f>SUM(BF55:BF60)</f>
        <v>5200</v>
      </c>
      <c r="BG54" s="318">
        <f>SUM(BG55:BG60)</f>
        <v>5200</v>
      </c>
      <c r="BH54" s="318">
        <f>SUM(BH55:BH60)</f>
        <v>5200</v>
      </c>
      <c r="BI54" s="318"/>
      <c r="BJ54" s="318">
        <f>SUM(BJ55:BJ60)</f>
        <v>5200</v>
      </c>
      <c r="BK54" s="318">
        <f>SUM(BK55:BK60)</f>
        <v>5200</v>
      </c>
      <c r="BL54" s="318">
        <f>SUM(BL55:BL60)</f>
        <v>5200</v>
      </c>
      <c r="BM54" s="318"/>
      <c r="BN54" s="318">
        <f>SUM(BN55:BN60)</f>
        <v>5200</v>
      </c>
      <c r="BO54" s="318">
        <f>SUM(BO55:BO60)</f>
        <v>5200</v>
      </c>
      <c r="BP54" s="318">
        <f>SUM(BP55:BP60)</f>
        <v>5200</v>
      </c>
      <c r="BQ54" s="318"/>
      <c r="BR54" s="318">
        <f>SUM(BR55:BR60)</f>
        <v>5200</v>
      </c>
      <c r="BS54" s="318">
        <f>SUM(BS55:BS60)</f>
        <v>5200</v>
      </c>
      <c r="BT54" s="318">
        <f>SUM(BT55:BT60)</f>
        <v>5200</v>
      </c>
    </row>
    <row r="55" spans="2:72" ht="14.4">
      <c r="B55" s="218" t="s">
        <v>66</v>
      </c>
      <c r="C55" s="173" t="s">
        <v>35</v>
      </c>
      <c r="D55" s="207"/>
      <c r="E55" s="253">
        <v>0.19</v>
      </c>
      <c r="G55" s="207">
        <f t="shared" ref="G55:G60" si="53">SUM(L55:X55)</f>
        <v>3332</v>
      </c>
      <c r="H55" s="207">
        <f t="shared" si="30"/>
        <v>0</v>
      </c>
      <c r="I55" s="207">
        <f t="shared" si="31"/>
        <v>0</v>
      </c>
      <c r="J55" s="207">
        <f t="shared" si="9"/>
        <v>0</v>
      </c>
      <c r="L55" s="207">
        <v>833</v>
      </c>
      <c r="M55" s="207">
        <v>833</v>
      </c>
      <c r="N55" s="207">
        <v>833</v>
      </c>
      <c r="O55" s="207">
        <v>833</v>
      </c>
      <c r="P55" s="207"/>
      <c r="Q55" s="207"/>
      <c r="R55" s="207"/>
      <c r="S55" s="207"/>
      <c r="T55" s="207"/>
      <c r="U55" s="331"/>
      <c r="V55" s="207"/>
      <c r="W55" s="207"/>
      <c r="X55" s="207"/>
      <c r="Y55" s="207"/>
      <c r="Z55" s="207"/>
      <c r="AA55" s="207"/>
      <c r="AB55" s="207"/>
      <c r="AC55" s="207"/>
      <c r="AD55" s="207"/>
      <c r="AE55" s="207"/>
      <c r="AF55" s="207"/>
      <c r="AG55" s="207"/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  <c r="BI55" s="207"/>
      <c r="BJ55" s="207"/>
      <c r="BK55" s="207"/>
      <c r="BL55" s="207"/>
      <c r="BM55" s="207"/>
      <c r="BN55" s="207"/>
      <c r="BO55" s="207"/>
      <c r="BP55" s="207"/>
      <c r="BQ55" s="207"/>
      <c r="BR55" s="207"/>
      <c r="BS55" s="207"/>
      <c r="BT55" s="207"/>
    </row>
    <row r="56" spans="2:72" ht="14.4">
      <c r="B56" s="218" t="s">
        <v>67</v>
      </c>
      <c r="C56" s="173" t="s">
        <v>35</v>
      </c>
      <c r="D56" s="207"/>
      <c r="E56" s="253">
        <v>0.19</v>
      </c>
      <c r="G56" s="207">
        <f t="shared" si="53"/>
        <v>11880.747899159665</v>
      </c>
      <c r="H56" s="207">
        <f t="shared" si="30"/>
        <v>24000</v>
      </c>
      <c r="I56" s="207">
        <f t="shared" si="31"/>
        <v>42000</v>
      </c>
      <c r="J56" s="207">
        <f t="shared" si="9"/>
        <v>42000</v>
      </c>
      <c r="L56" s="207">
        <v>952.00000000000011</v>
      </c>
      <c r="M56" s="207">
        <v>952.00000000000011</v>
      </c>
      <c r="N56" s="207">
        <v>952.00000000000011</v>
      </c>
      <c r="O56" s="207">
        <v>970.74789915966392</v>
      </c>
      <c r="P56" s="207">
        <v>1102.0000000000002</v>
      </c>
      <c r="Q56" s="207">
        <v>952.00000000000011</v>
      </c>
      <c r="R56" s="207">
        <v>1000</v>
      </c>
      <c r="S56" s="207">
        <v>1000</v>
      </c>
      <c r="T56" s="207">
        <v>1000</v>
      </c>
      <c r="U56" s="331"/>
      <c r="V56" s="207">
        <v>1000</v>
      </c>
      <c r="W56" s="207">
        <v>1000</v>
      </c>
      <c r="X56" s="207">
        <v>1000</v>
      </c>
      <c r="Y56" s="207"/>
      <c r="Z56" s="207">
        <v>2000</v>
      </c>
      <c r="AA56" s="207">
        <v>2000</v>
      </c>
      <c r="AB56" s="207">
        <v>2000</v>
      </c>
      <c r="AC56" s="207"/>
      <c r="AD56" s="207">
        <v>2000</v>
      </c>
      <c r="AE56" s="207">
        <v>2000</v>
      </c>
      <c r="AF56" s="207">
        <v>2000</v>
      </c>
      <c r="AG56" s="207"/>
      <c r="AH56" s="207">
        <v>2000</v>
      </c>
      <c r="AI56" s="207">
        <v>2000</v>
      </c>
      <c r="AJ56" s="207">
        <v>2000</v>
      </c>
      <c r="AK56" s="207"/>
      <c r="AL56" s="207">
        <v>2000</v>
      </c>
      <c r="AM56" s="207">
        <v>2000</v>
      </c>
      <c r="AN56" s="207">
        <v>2000</v>
      </c>
      <c r="AO56" s="207"/>
      <c r="AP56" s="207">
        <v>3500</v>
      </c>
      <c r="AQ56" s="207">
        <v>3500</v>
      </c>
      <c r="AR56" s="207">
        <v>3500</v>
      </c>
      <c r="AS56" s="207"/>
      <c r="AT56" s="207">
        <v>3500</v>
      </c>
      <c r="AU56" s="207">
        <v>3500</v>
      </c>
      <c r="AV56" s="207">
        <v>3500</v>
      </c>
      <c r="AW56" s="207"/>
      <c r="AX56" s="207">
        <v>3500</v>
      </c>
      <c r="AY56" s="207">
        <v>3500</v>
      </c>
      <c r="AZ56" s="207">
        <v>3500</v>
      </c>
      <c r="BA56" s="207"/>
      <c r="BB56" s="207">
        <v>3500</v>
      </c>
      <c r="BC56" s="207">
        <v>3500</v>
      </c>
      <c r="BD56" s="207">
        <v>3500</v>
      </c>
      <c r="BE56" s="207"/>
      <c r="BF56" s="207">
        <v>3500</v>
      </c>
      <c r="BG56" s="207">
        <v>3500</v>
      </c>
      <c r="BH56" s="207">
        <v>3500</v>
      </c>
      <c r="BI56" s="207"/>
      <c r="BJ56" s="207">
        <v>3500</v>
      </c>
      <c r="BK56" s="207">
        <v>3500</v>
      </c>
      <c r="BL56" s="207">
        <v>3500</v>
      </c>
      <c r="BM56" s="207"/>
      <c r="BN56" s="207">
        <v>3500</v>
      </c>
      <c r="BO56" s="207">
        <v>3500</v>
      </c>
      <c r="BP56" s="207">
        <v>3500</v>
      </c>
      <c r="BQ56" s="207"/>
      <c r="BR56" s="207">
        <v>3500</v>
      </c>
      <c r="BS56" s="207">
        <v>3500</v>
      </c>
      <c r="BT56" s="207">
        <v>3500</v>
      </c>
    </row>
    <row r="57" spans="2:72" ht="14.4">
      <c r="B57" s="218" t="s">
        <v>68</v>
      </c>
      <c r="C57" s="173" t="s">
        <v>35</v>
      </c>
      <c r="D57" s="207"/>
      <c r="E57" s="253">
        <v>0.19</v>
      </c>
      <c r="G57" s="207">
        <f t="shared" si="53"/>
        <v>0</v>
      </c>
      <c r="H57" s="207">
        <f t="shared" si="30"/>
        <v>0</v>
      </c>
      <c r="I57" s="207">
        <f t="shared" si="31"/>
        <v>0</v>
      </c>
      <c r="J57" s="207">
        <f t="shared" si="9"/>
        <v>0</v>
      </c>
      <c r="L57" s="207"/>
      <c r="M57" s="207"/>
      <c r="N57" s="207"/>
      <c r="O57" s="207"/>
      <c r="P57" s="207"/>
      <c r="Q57" s="207"/>
      <c r="R57" s="207"/>
      <c r="S57" s="207"/>
      <c r="T57" s="207"/>
      <c r="U57" s="331"/>
      <c r="V57" s="207"/>
      <c r="W57" s="207"/>
      <c r="X57" s="207"/>
      <c r="Y57" s="207"/>
      <c r="Z57" s="207"/>
      <c r="AA57" s="207"/>
      <c r="AB57" s="207"/>
      <c r="AC57" s="207"/>
      <c r="AD57" s="207"/>
      <c r="AE57" s="207"/>
      <c r="AF57" s="207"/>
      <c r="AG57" s="207"/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  <c r="BI57" s="207"/>
      <c r="BJ57" s="207"/>
      <c r="BK57" s="207"/>
      <c r="BL57" s="207"/>
      <c r="BM57" s="207"/>
      <c r="BN57" s="207"/>
      <c r="BO57" s="207"/>
      <c r="BP57" s="207"/>
      <c r="BQ57" s="207"/>
      <c r="BR57" s="207"/>
      <c r="BS57" s="207"/>
      <c r="BT57" s="207"/>
    </row>
    <row r="58" spans="2:72" ht="14.4">
      <c r="B58" s="218" t="s">
        <v>69</v>
      </c>
      <c r="C58" s="173" t="s">
        <v>20</v>
      </c>
      <c r="D58" s="207"/>
      <c r="E58" s="253">
        <v>0.19</v>
      </c>
      <c r="G58" s="207">
        <f t="shared" si="53"/>
        <v>1209.8933613445379</v>
      </c>
      <c r="H58" s="207">
        <f t="shared" si="30"/>
        <v>1200</v>
      </c>
      <c r="I58" s="207">
        <f t="shared" si="31"/>
        <v>2400</v>
      </c>
      <c r="J58" s="207">
        <f t="shared" si="9"/>
        <v>2400</v>
      </c>
      <c r="L58" s="207">
        <v>123.16806722689076</v>
      </c>
      <c r="M58" s="207">
        <v>280.97478991596637</v>
      </c>
      <c r="N58" s="207">
        <v>56.260504201680675</v>
      </c>
      <c r="O58" s="207">
        <v>20.3</v>
      </c>
      <c r="P58" s="207">
        <v>1.9</v>
      </c>
      <c r="Q58" s="207">
        <v>127.29</v>
      </c>
      <c r="R58" s="207">
        <v>100</v>
      </c>
      <c r="S58" s="207">
        <v>100</v>
      </c>
      <c r="T58" s="207">
        <v>100</v>
      </c>
      <c r="U58" s="331"/>
      <c r="V58" s="207">
        <v>100</v>
      </c>
      <c r="W58" s="207">
        <v>100</v>
      </c>
      <c r="X58" s="207">
        <v>100</v>
      </c>
      <c r="Y58" s="207"/>
      <c r="Z58" s="207">
        <v>100</v>
      </c>
      <c r="AA58" s="207">
        <v>100</v>
      </c>
      <c r="AB58" s="207">
        <v>100</v>
      </c>
      <c r="AC58" s="207"/>
      <c r="AD58" s="207">
        <v>100</v>
      </c>
      <c r="AE58" s="207">
        <v>100</v>
      </c>
      <c r="AF58" s="207">
        <v>100</v>
      </c>
      <c r="AG58" s="207"/>
      <c r="AH58" s="207">
        <v>100</v>
      </c>
      <c r="AI58" s="207">
        <v>100</v>
      </c>
      <c r="AJ58" s="207">
        <v>100</v>
      </c>
      <c r="AK58" s="207"/>
      <c r="AL58" s="207">
        <v>100</v>
      </c>
      <c r="AM58" s="207">
        <v>100</v>
      </c>
      <c r="AN58" s="207">
        <v>100</v>
      </c>
      <c r="AO58" s="207"/>
      <c r="AP58" s="207">
        <v>200</v>
      </c>
      <c r="AQ58" s="207">
        <v>200</v>
      </c>
      <c r="AR58" s="207">
        <v>200</v>
      </c>
      <c r="AS58" s="207"/>
      <c r="AT58" s="207">
        <v>200</v>
      </c>
      <c r="AU58" s="207">
        <v>200</v>
      </c>
      <c r="AV58" s="207">
        <v>200</v>
      </c>
      <c r="AW58" s="207"/>
      <c r="AX58" s="207">
        <v>200</v>
      </c>
      <c r="AY58" s="207">
        <v>200</v>
      </c>
      <c r="AZ58" s="207">
        <v>200</v>
      </c>
      <c r="BA58" s="207"/>
      <c r="BB58" s="207">
        <v>200</v>
      </c>
      <c r="BC58" s="207">
        <v>200</v>
      </c>
      <c r="BD58" s="207">
        <v>200</v>
      </c>
      <c r="BE58" s="207"/>
      <c r="BF58" s="207">
        <v>200</v>
      </c>
      <c r="BG58" s="207">
        <v>200</v>
      </c>
      <c r="BH58" s="207">
        <v>200</v>
      </c>
      <c r="BI58" s="207"/>
      <c r="BJ58" s="207">
        <v>200</v>
      </c>
      <c r="BK58" s="207">
        <v>200</v>
      </c>
      <c r="BL58" s="207">
        <v>200</v>
      </c>
      <c r="BM58" s="207"/>
      <c r="BN58" s="207">
        <v>200</v>
      </c>
      <c r="BO58" s="207">
        <v>200</v>
      </c>
      <c r="BP58" s="207">
        <v>200</v>
      </c>
      <c r="BQ58" s="207"/>
      <c r="BR58" s="207">
        <v>200</v>
      </c>
      <c r="BS58" s="207">
        <v>200</v>
      </c>
      <c r="BT58" s="207">
        <v>200</v>
      </c>
    </row>
    <row r="59" spans="2:72" ht="14.4">
      <c r="B59" s="218" t="s">
        <v>70</v>
      </c>
      <c r="C59" s="173" t="s">
        <v>20</v>
      </c>
      <c r="D59" s="207"/>
      <c r="E59" s="253">
        <v>0.19</v>
      </c>
      <c r="G59" s="207">
        <f t="shared" si="53"/>
        <v>97.319327731092443</v>
      </c>
      <c r="H59" s="207">
        <f t="shared" si="30"/>
        <v>0</v>
      </c>
      <c r="I59" s="207">
        <f t="shared" si="31"/>
        <v>0</v>
      </c>
      <c r="J59" s="207">
        <f t="shared" si="9"/>
        <v>0</v>
      </c>
      <c r="L59" s="207">
        <v>97.319327731092443</v>
      </c>
      <c r="M59" s="207">
        <v>0</v>
      </c>
      <c r="N59" s="207">
        <v>0</v>
      </c>
      <c r="O59" s="207">
        <v>0</v>
      </c>
      <c r="P59" s="207">
        <v>0</v>
      </c>
      <c r="Q59" s="207">
        <v>0</v>
      </c>
      <c r="R59" s="207">
        <v>0</v>
      </c>
      <c r="S59" s="207">
        <v>0</v>
      </c>
      <c r="T59" s="207">
        <v>0</v>
      </c>
      <c r="U59" s="331"/>
      <c r="V59" s="207">
        <v>0</v>
      </c>
      <c r="W59" s="207">
        <v>0</v>
      </c>
      <c r="X59" s="207">
        <v>0</v>
      </c>
      <c r="Y59" s="207"/>
      <c r="Z59" s="207">
        <v>0</v>
      </c>
      <c r="AA59" s="207">
        <v>0</v>
      </c>
      <c r="AB59" s="207">
        <v>0</v>
      </c>
      <c r="AC59" s="207"/>
      <c r="AD59" s="207">
        <v>0</v>
      </c>
      <c r="AE59" s="207">
        <v>0</v>
      </c>
      <c r="AF59" s="207">
        <v>0</v>
      </c>
      <c r="AG59" s="207"/>
      <c r="AH59" s="207">
        <v>0</v>
      </c>
      <c r="AI59" s="207">
        <v>0</v>
      </c>
      <c r="AJ59" s="207">
        <v>0</v>
      </c>
      <c r="AK59" s="207"/>
      <c r="AL59" s="207">
        <v>0</v>
      </c>
      <c r="AM59" s="207">
        <v>0</v>
      </c>
      <c r="AN59" s="207">
        <v>0</v>
      </c>
      <c r="AO59" s="207"/>
      <c r="AP59" s="207">
        <v>0</v>
      </c>
      <c r="AQ59" s="207">
        <v>0</v>
      </c>
      <c r="AR59" s="207">
        <v>0</v>
      </c>
      <c r="AS59" s="207"/>
      <c r="AT59" s="207">
        <v>0</v>
      </c>
      <c r="AU59" s="207">
        <v>0</v>
      </c>
      <c r="AV59" s="207">
        <v>0</v>
      </c>
      <c r="AW59" s="207"/>
      <c r="AX59" s="207">
        <v>0</v>
      </c>
      <c r="AY59" s="207">
        <v>0</v>
      </c>
      <c r="AZ59" s="207">
        <v>0</v>
      </c>
      <c r="BA59" s="207"/>
      <c r="BB59" s="207">
        <v>0</v>
      </c>
      <c r="BC59" s="207">
        <v>0</v>
      </c>
      <c r="BD59" s="207">
        <v>0</v>
      </c>
      <c r="BE59" s="207"/>
      <c r="BF59" s="207">
        <v>0</v>
      </c>
      <c r="BG59" s="207">
        <v>0</v>
      </c>
      <c r="BH59" s="207">
        <v>0</v>
      </c>
      <c r="BI59" s="207"/>
      <c r="BJ59" s="207">
        <v>0</v>
      </c>
      <c r="BK59" s="207">
        <v>0</v>
      </c>
      <c r="BL59" s="207">
        <v>0</v>
      </c>
      <c r="BM59" s="207"/>
      <c r="BN59" s="207">
        <v>0</v>
      </c>
      <c r="BO59" s="207">
        <v>0</v>
      </c>
      <c r="BP59" s="207">
        <v>0</v>
      </c>
      <c r="BQ59" s="207"/>
      <c r="BR59" s="207">
        <v>0</v>
      </c>
      <c r="BS59" s="207">
        <v>0</v>
      </c>
      <c r="BT59" s="207">
        <v>0</v>
      </c>
    </row>
    <row r="60" spans="2:72" ht="14.4">
      <c r="B60" s="218" t="s">
        <v>71</v>
      </c>
      <c r="C60" s="173"/>
      <c r="D60" s="207"/>
      <c r="E60" s="253">
        <v>0.19</v>
      </c>
      <c r="G60" s="207">
        <f t="shared" si="53"/>
        <v>4500</v>
      </c>
      <c r="H60" s="207">
        <f t="shared" si="30"/>
        <v>18000</v>
      </c>
      <c r="I60" s="207">
        <f t="shared" si="31"/>
        <v>18000</v>
      </c>
      <c r="J60" s="207">
        <f t="shared" si="9"/>
        <v>18000</v>
      </c>
      <c r="L60" s="207"/>
      <c r="M60" s="207"/>
      <c r="N60" s="207"/>
      <c r="O60" s="207"/>
      <c r="P60" s="207"/>
      <c r="Q60" s="207"/>
      <c r="R60" s="207"/>
      <c r="S60" s="207"/>
      <c r="T60" s="207"/>
      <c r="U60" s="331"/>
      <c r="V60" s="207">
        <v>1500</v>
      </c>
      <c r="W60" s="207">
        <v>1500</v>
      </c>
      <c r="X60" s="207">
        <v>1500</v>
      </c>
      <c r="Y60" s="207"/>
      <c r="Z60" s="207">
        <v>1500</v>
      </c>
      <c r="AA60" s="207">
        <v>1500</v>
      </c>
      <c r="AB60" s="207">
        <v>1500</v>
      </c>
      <c r="AC60" s="207"/>
      <c r="AD60" s="207">
        <v>1500</v>
      </c>
      <c r="AE60" s="207">
        <v>1500</v>
      </c>
      <c r="AF60" s="207">
        <v>1500</v>
      </c>
      <c r="AG60" s="207"/>
      <c r="AH60" s="207">
        <v>1500</v>
      </c>
      <c r="AI60" s="207">
        <v>1500</v>
      </c>
      <c r="AJ60" s="207">
        <v>1500</v>
      </c>
      <c r="AK60" s="207"/>
      <c r="AL60" s="207">
        <v>1500</v>
      </c>
      <c r="AM60" s="207">
        <v>1500</v>
      </c>
      <c r="AN60" s="207">
        <v>1500</v>
      </c>
      <c r="AO60" s="207"/>
      <c r="AP60" s="207">
        <v>1500</v>
      </c>
      <c r="AQ60" s="207">
        <v>1500</v>
      </c>
      <c r="AR60" s="207">
        <v>1500</v>
      </c>
      <c r="AS60" s="207"/>
      <c r="AT60" s="207">
        <v>1500</v>
      </c>
      <c r="AU60" s="207">
        <v>1500</v>
      </c>
      <c r="AV60" s="207">
        <v>1500</v>
      </c>
      <c r="AW60" s="207"/>
      <c r="AX60" s="207">
        <v>1500</v>
      </c>
      <c r="AY60" s="207">
        <v>1500</v>
      </c>
      <c r="AZ60" s="207">
        <v>1500</v>
      </c>
      <c r="BA60" s="207"/>
      <c r="BB60" s="207">
        <v>1500</v>
      </c>
      <c r="BC60" s="207">
        <v>1500</v>
      </c>
      <c r="BD60" s="207">
        <v>1500</v>
      </c>
      <c r="BE60" s="207"/>
      <c r="BF60" s="207">
        <v>1500</v>
      </c>
      <c r="BG60" s="207">
        <v>1500</v>
      </c>
      <c r="BH60" s="207">
        <v>1500</v>
      </c>
      <c r="BI60" s="207"/>
      <c r="BJ60" s="207">
        <v>1500</v>
      </c>
      <c r="BK60" s="207">
        <v>1500</v>
      </c>
      <c r="BL60" s="207">
        <v>1500</v>
      </c>
      <c r="BM60" s="207"/>
      <c r="BN60" s="207">
        <v>1500</v>
      </c>
      <c r="BO60" s="207">
        <v>1500</v>
      </c>
      <c r="BP60" s="207">
        <v>1500</v>
      </c>
      <c r="BQ60" s="207"/>
      <c r="BR60" s="207">
        <v>1500</v>
      </c>
      <c r="BS60" s="207">
        <v>1500</v>
      </c>
      <c r="BT60" s="207">
        <v>1500</v>
      </c>
    </row>
    <row r="61" spans="2:72" ht="14.4">
      <c r="B61" s="250" t="s">
        <v>72</v>
      </c>
      <c r="C61" s="250"/>
      <c r="D61" s="250"/>
      <c r="E61" s="250"/>
      <c r="G61" s="318">
        <f t="shared" ref="G61" si="54">SUM(G62:G71)</f>
        <v>103830.00420168067</v>
      </c>
      <c r="H61" s="318">
        <f t="shared" ref="H61" si="55">SUM(H62:H71)</f>
        <v>180000</v>
      </c>
      <c r="I61" s="318">
        <f t="shared" ref="I61" si="56">SUM(I62:I71)</f>
        <v>240000</v>
      </c>
      <c r="J61" s="318">
        <f t="shared" ref="J61" si="57">SUM(J62:J71)</f>
        <v>240000</v>
      </c>
      <c r="L61" s="318">
        <f t="shared" ref="L61:U61" si="58">SUM(L62:L71)</f>
        <v>5000</v>
      </c>
      <c r="M61" s="318">
        <f t="shared" si="58"/>
        <v>0</v>
      </c>
      <c r="N61" s="318">
        <f t="shared" si="58"/>
        <v>2230</v>
      </c>
      <c r="O61" s="318">
        <f t="shared" si="58"/>
        <v>10750.004201680673</v>
      </c>
      <c r="P61" s="318">
        <f t="shared" si="58"/>
        <v>14225</v>
      </c>
      <c r="Q61" s="318">
        <f t="shared" si="58"/>
        <v>17625</v>
      </c>
      <c r="R61" s="318">
        <f t="shared" si="58"/>
        <v>8000</v>
      </c>
      <c r="S61" s="318">
        <f t="shared" si="58"/>
        <v>8000</v>
      </c>
      <c r="T61" s="318">
        <f t="shared" si="58"/>
        <v>8000</v>
      </c>
      <c r="U61" s="318">
        <f t="shared" si="58"/>
        <v>0</v>
      </c>
      <c r="V61" s="318">
        <f>SUM(V62:V71)</f>
        <v>20000</v>
      </c>
      <c r="W61" s="318">
        <f t="shared" ref="W61:BT61" si="59">SUM(W62:W71)</f>
        <v>5000</v>
      </c>
      <c r="X61" s="318">
        <f t="shared" si="59"/>
        <v>5000</v>
      </c>
      <c r="Y61" s="318"/>
      <c r="Z61" s="318">
        <f t="shared" si="59"/>
        <v>15000</v>
      </c>
      <c r="AA61" s="318">
        <f t="shared" si="59"/>
        <v>15000</v>
      </c>
      <c r="AB61" s="318">
        <f t="shared" si="59"/>
        <v>15000</v>
      </c>
      <c r="AC61" s="318"/>
      <c r="AD61" s="318">
        <f t="shared" si="59"/>
        <v>15000</v>
      </c>
      <c r="AE61" s="318">
        <f t="shared" si="59"/>
        <v>15000</v>
      </c>
      <c r="AF61" s="318">
        <f t="shared" si="59"/>
        <v>15000</v>
      </c>
      <c r="AG61" s="318"/>
      <c r="AH61" s="318">
        <f t="shared" si="59"/>
        <v>15000</v>
      </c>
      <c r="AI61" s="318">
        <f t="shared" si="59"/>
        <v>15000</v>
      </c>
      <c r="AJ61" s="318">
        <f t="shared" si="59"/>
        <v>15000</v>
      </c>
      <c r="AK61" s="318"/>
      <c r="AL61" s="318">
        <f t="shared" si="59"/>
        <v>15000</v>
      </c>
      <c r="AM61" s="318">
        <f t="shared" si="59"/>
        <v>15000</v>
      </c>
      <c r="AN61" s="318">
        <f t="shared" si="59"/>
        <v>15000</v>
      </c>
      <c r="AO61" s="318"/>
      <c r="AP61" s="318">
        <f t="shared" si="59"/>
        <v>20000</v>
      </c>
      <c r="AQ61" s="318">
        <f t="shared" si="59"/>
        <v>20000</v>
      </c>
      <c r="AR61" s="318">
        <f t="shared" si="59"/>
        <v>20000</v>
      </c>
      <c r="AS61" s="318"/>
      <c r="AT61" s="318">
        <f t="shared" si="59"/>
        <v>20000</v>
      </c>
      <c r="AU61" s="318">
        <f t="shared" si="59"/>
        <v>20000</v>
      </c>
      <c r="AV61" s="318">
        <f t="shared" si="59"/>
        <v>20000</v>
      </c>
      <c r="AW61" s="318"/>
      <c r="AX61" s="318">
        <f t="shared" si="59"/>
        <v>20000</v>
      </c>
      <c r="AY61" s="318">
        <f t="shared" si="59"/>
        <v>20000</v>
      </c>
      <c r="AZ61" s="318">
        <f t="shared" si="59"/>
        <v>20000</v>
      </c>
      <c r="BA61" s="318"/>
      <c r="BB61" s="318">
        <f t="shared" si="59"/>
        <v>20000</v>
      </c>
      <c r="BC61" s="318">
        <f t="shared" si="59"/>
        <v>20000</v>
      </c>
      <c r="BD61" s="318">
        <f t="shared" si="59"/>
        <v>20000</v>
      </c>
      <c r="BE61" s="318"/>
      <c r="BF61" s="318">
        <f t="shared" si="59"/>
        <v>20000</v>
      </c>
      <c r="BG61" s="318">
        <f t="shared" si="59"/>
        <v>20000</v>
      </c>
      <c r="BH61" s="318">
        <f t="shared" si="59"/>
        <v>20000</v>
      </c>
      <c r="BI61" s="318"/>
      <c r="BJ61" s="318">
        <f t="shared" si="59"/>
        <v>20000</v>
      </c>
      <c r="BK61" s="318">
        <f t="shared" si="59"/>
        <v>20000</v>
      </c>
      <c r="BL61" s="318">
        <f t="shared" si="59"/>
        <v>20000</v>
      </c>
      <c r="BM61" s="318"/>
      <c r="BN61" s="318">
        <f t="shared" si="59"/>
        <v>20000</v>
      </c>
      <c r="BO61" s="318">
        <f t="shared" si="59"/>
        <v>20000</v>
      </c>
      <c r="BP61" s="318">
        <f t="shared" si="59"/>
        <v>20000</v>
      </c>
      <c r="BQ61" s="318"/>
      <c r="BR61" s="318">
        <f t="shared" si="59"/>
        <v>20000</v>
      </c>
      <c r="BS61" s="318">
        <f t="shared" si="59"/>
        <v>20000</v>
      </c>
      <c r="BT61" s="318">
        <f t="shared" si="59"/>
        <v>20000</v>
      </c>
    </row>
    <row r="62" spans="2:72" ht="14.4">
      <c r="B62" s="218" t="s">
        <v>73</v>
      </c>
      <c r="C62" s="173" t="s">
        <v>20</v>
      </c>
      <c r="D62" s="207"/>
      <c r="E62" s="253"/>
      <c r="G62" s="207">
        <f t="shared" ref="G62:G71" si="60">SUM(L62:X62)</f>
        <v>5000</v>
      </c>
      <c r="H62" s="207">
        <f t="shared" si="30"/>
        <v>0</v>
      </c>
      <c r="I62" s="207">
        <f t="shared" si="31"/>
        <v>0</v>
      </c>
      <c r="J62" s="207">
        <f t="shared" si="9"/>
        <v>0</v>
      </c>
      <c r="L62" s="207">
        <v>5000</v>
      </c>
      <c r="M62" s="207"/>
      <c r="N62" s="207"/>
      <c r="O62" s="207"/>
      <c r="P62" s="207"/>
      <c r="Q62" s="207"/>
      <c r="R62" s="207"/>
      <c r="S62" s="207"/>
      <c r="T62" s="207"/>
      <c r="U62" s="331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  <c r="BI62" s="207"/>
      <c r="BJ62" s="207"/>
      <c r="BK62" s="207"/>
      <c r="BL62" s="207"/>
      <c r="BM62" s="207"/>
      <c r="BN62" s="207"/>
      <c r="BO62" s="207"/>
      <c r="BP62" s="207"/>
      <c r="BQ62" s="207"/>
      <c r="BR62" s="207"/>
      <c r="BS62" s="207"/>
      <c r="BT62" s="207"/>
    </row>
    <row r="63" spans="2:72" ht="14.4">
      <c r="B63" s="218" t="s">
        <v>74</v>
      </c>
      <c r="C63" s="173" t="s">
        <v>20</v>
      </c>
      <c r="D63" s="207"/>
      <c r="E63" s="253"/>
      <c r="G63" s="207">
        <f t="shared" si="60"/>
        <v>5000</v>
      </c>
      <c r="H63" s="207">
        <f t="shared" si="30"/>
        <v>0</v>
      </c>
      <c r="I63" s="207">
        <f t="shared" si="31"/>
        <v>0</v>
      </c>
      <c r="J63" s="207">
        <f t="shared" si="9"/>
        <v>0</v>
      </c>
      <c r="L63" s="207"/>
      <c r="M63" s="207"/>
      <c r="N63" s="207"/>
      <c r="O63" s="207">
        <v>5000</v>
      </c>
      <c r="P63" s="207"/>
      <c r="Q63" s="207"/>
      <c r="R63" s="207"/>
      <c r="S63" s="207"/>
      <c r="T63" s="207"/>
      <c r="U63" s="331"/>
      <c r="V63" s="207"/>
      <c r="W63" s="207"/>
      <c r="X63" s="207"/>
      <c r="Y63" s="207"/>
      <c r="Z63" s="207"/>
      <c r="AA63" s="207"/>
      <c r="AB63" s="207"/>
      <c r="AC63" s="207"/>
      <c r="AD63" s="207"/>
      <c r="AE63" s="207"/>
      <c r="AF63" s="207"/>
      <c r="AG63" s="207"/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  <c r="BI63" s="207"/>
      <c r="BJ63" s="207"/>
      <c r="BK63" s="207"/>
      <c r="BL63" s="207"/>
      <c r="BM63" s="207"/>
      <c r="BN63" s="207"/>
      <c r="BO63" s="207"/>
      <c r="BP63" s="207"/>
      <c r="BQ63" s="207"/>
      <c r="BR63" s="207"/>
      <c r="BS63" s="207"/>
      <c r="BT63" s="207"/>
    </row>
    <row r="64" spans="2:72" ht="14.4">
      <c r="B64" s="218" t="s">
        <v>75</v>
      </c>
      <c r="C64" s="173" t="s">
        <v>20</v>
      </c>
      <c r="D64" s="207"/>
      <c r="E64" s="253">
        <v>0.19</v>
      </c>
      <c r="G64" s="207">
        <f t="shared" si="60"/>
        <v>39062.504201680669</v>
      </c>
      <c r="H64" s="207">
        <f t="shared" si="30"/>
        <v>120000</v>
      </c>
      <c r="I64" s="207">
        <f t="shared" si="31"/>
        <v>120000</v>
      </c>
      <c r="J64" s="207">
        <f t="shared" si="9"/>
        <v>120000</v>
      </c>
      <c r="L64" s="207"/>
      <c r="M64" s="207"/>
      <c r="N64" s="207"/>
      <c r="O64" s="207">
        <v>4812.5042016806719</v>
      </c>
      <c r="P64" s="207">
        <v>9625</v>
      </c>
      <c r="Q64" s="207">
        <v>9625</v>
      </c>
      <c r="R64" s="207"/>
      <c r="S64" s="207"/>
      <c r="T64" s="207"/>
      <c r="U64" s="331"/>
      <c r="V64" s="207">
        <v>15000</v>
      </c>
      <c r="W64" s="207"/>
      <c r="X64" s="207"/>
      <c r="Y64" s="207"/>
      <c r="Z64" s="207">
        <v>10000</v>
      </c>
      <c r="AA64" s="207">
        <v>10000</v>
      </c>
      <c r="AB64" s="207">
        <v>10000</v>
      </c>
      <c r="AC64" s="207"/>
      <c r="AD64" s="207">
        <v>10000</v>
      </c>
      <c r="AE64" s="207">
        <v>10000</v>
      </c>
      <c r="AF64" s="207">
        <v>10000</v>
      </c>
      <c r="AG64" s="207"/>
      <c r="AH64" s="207">
        <v>10000</v>
      </c>
      <c r="AI64" s="207">
        <v>10000</v>
      </c>
      <c r="AJ64" s="207">
        <v>10000</v>
      </c>
      <c r="AK64" s="207"/>
      <c r="AL64" s="207">
        <v>10000</v>
      </c>
      <c r="AM64" s="207">
        <v>10000</v>
      </c>
      <c r="AN64" s="207">
        <v>10000</v>
      </c>
      <c r="AO64" s="207"/>
      <c r="AP64" s="207">
        <v>10000</v>
      </c>
      <c r="AQ64" s="207">
        <v>10000</v>
      </c>
      <c r="AR64" s="207">
        <v>10000</v>
      </c>
      <c r="AS64" s="207"/>
      <c r="AT64" s="207">
        <v>10000</v>
      </c>
      <c r="AU64" s="207">
        <v>10000</v>
      </c>
      <c r="AV64" s="207">
        <v>10000</v>
      </c>
      <c r="AW64" s="207"/>
      <c r="AX64" s="207">
        <v>10000</v>
      </c>
      <c r="AY64" s="207">
        <v>10000</v>
      </c>
      <c r="AZ64" s="207">
        <v>10000</v>
      </c>
      <c r="BA64" s="207"/>
      <c r="BB64" s="207">
        <v>10000</v>
      </c>
      <c r="BC64" s="207">
        <v>10000</v>
      </c>
      <c r="BD64" s="207">
        <v>10000</v>
      </c>
      <c r="BE64" s="207"/>
      <c r="BF64" s="207">
        <v>10000</v>
      </c>
      <c r="BG64" s="207">
        <v>10000</v>
      </c>
      <c r="BH64" s="207">
        <v>10000</v>
      </c>
      <c r="BI64" s="207"/>
      <c r="BJ64" s="207">
        <v>10000</v>
      </c>
      <c r="BK64" s="207">
        <v>10000</v>
      </c>
      <c r="BL64" s="207">
        <v>10000</v>
      </c>
      <c r="BM64" s="207"/>
      <c r="BN64" s="207">
        <v>10000</v>
      </c>
      <c r="BO64" s="207">
        <v>10000</v>
      </c>
      <c r="BP64" s="207">
        <v>10000</v>
      </c>
      <c r="BQ64" s="207"/>
      <c r="BR64" s="207">
        <v>10000</v>
      </c>
      <c r="BS64" s="207">
        <v>10000</v>
      </c>
      <c r="BT64" s="207">
        <v>10000</v>
      </c>
    </row>
    <row r="65" spans="2:72" ht="14.4">
      <c r="B65" s="218" t="s">
        <v>76</v>
      </c>
      <c r="C65" s="173" t="s">
        <v>20</v>
      </c>
      <c r="D65" s="207"/>
      <c r="E65" s="253"/>
      <c r="G65" s="207">
        <f t="shared" si="60"/>
        <v>1200</v>
      </c>
      <c r="H65" s="207">
        <f t="shared" si="30"/>
        <v>0</v>
      </c>
      <c r="I65" s="207">
        <f t="shared" si="31"/>
        <v>0</v>
      </c>
      <c r="J65" s="207">
        <f t="shared" si="9"/>
        <v>0</v>
      </c>
      <c r="L65" s="207"/>
      <c r="M65" s="207"/>
      <c r="N65" s="207"/>
      <c r="O65" s="207">
        <v>600</v>
      </c>
      <c r="P65" s="207">
        <v>600</v>
      </c>
      <c r="Q65" s="207"/>
      <c r="R65" s="207"/>
      <c r="S65" s="207"/>
      <c r="T65" s="207"/>
      <c r="U65" s="331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  <c r="BI65" s="207"/>
      <c r="BJ65" s="207"/>
      <c r="BK65" s="207"/>
      <c r="BL65" s="207"/>
      <c r="BM65" s="207"/>
      <c r="BN65" s="207"/>
      <c r="BO65" s="207"/>
      <c r="BP65" s="207"/>
      <c r="BQ65" s="207"/>
      <c r="BR65" s="207"/>
      <c r="BS65" s="207"/>
      <c r="BT65" s="207"/>
    </row>
    <row r="66" spans="2:72" ht="14.4">
      <c r="B66" s="218" t="s">
        <v>77</v>
      </c>
      <c r="C66" s="173" t="s">
        <v>20</v>
      </c>
      <c r="D66" s="207"/>
      <c r="E66" s="253"/>
      <c r="G66" s="207">
        <f t="shared" si="60"/>
        <v>1720</v>
      </c>
      <c r="H66" s="207">
        <f t="shared" si="30"/>
        <v>0</v>
      </c>
      <c r="I66" s="207">
        <f t="shared" si="31"/>
        <v>0</v>
      </c>
      <c r="J66" s="207">
        <f t="shared" si="9"/>
        <v>0</v>
      </c>
      <c r="L66" s="207"/>
      <c r="M66" s="207"/>
      <c r="N66" s="207">
        <v>1720</v>
      </c>
      <c r="O66" s="207"/>
      <c r="P66" s="207"/>
      <c r="Q66" s="207"/>
      <c r="R66" s="207"/>
      <c r="S66" s="207"/>
      <c r="T66" s="207"/>
      <c r="U66" s="331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  <c r="BI66" s="207"/>
      <c r="BJ66" s="207"/>
      <c r="BK66" s="207"/>
      <c r="BL66" s="207"/>
      <c r="BM66" s="207"/>
      <c r="BN66" s="207"/>
      <c r="BO66" s="207"/>
      <c r="BP66" s="207"/>
      <c r="BQ66" s="207"/>
      <c r="BR66" s="207"/>
      <c r="BS66" s="207"/>
      <c r="BT66" s="207"/>
    </row>
    <row r="67" spans="2:72" ht="14.4">
      <c r="B67" s="218" t="s">
        <v>78</v>
      </c>
      <c r="C67" s="173" t="s">
        <v>20</v>
      </c>
      <c r="D67" s="207"/>
      <c r="E67" s="253"/>
      <c r="G67" s="207">
        <f t="shared" si="60"/>
        <v>410</v>
      </c>
      <c r="H67" s="207">
        <f t="shared" si="30"/>
        <v>0</v>
      </c>
      <c r="I67" s="207">
        <f t="shared" si="31"/>
        <v>0</v>
      </c>
      <c r="J67" s="207">
        <f t="shared" si="9"/>
        <v>0</v>
      </c>
      <c r="L67" s="207"/>
      <c r="M67" s="207"/>
      <c r="N67" s="207">
        <v>410</v>
      </c>
      <c r="O67" s="207"/>
      <c r="P67" s="207"/>
      <c r="Q67" s="207"/>
      <c r="R67" s="207"/>
      <c r="S67" s="207"/>
      <c r="T67" s="207"/>
      <c r="U67" s="331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  <c r="BI67" s="207"/>
      <c r="BJ67" s="207"/>
      <c r="BK67" s="207"/>
      <c r="BL67" s="207"/>
      <c r="BM67" s="207"/>
      <c r="BN67" s="207"/>
      <c r="BO67" s="207"/>
      <c r="BP67" s="207"/>
      <c r="BQ67" s="207"/>
      <c r="BR67" s="207"/>
      <c r="BS67" s="207"/>
      <c r="BT67" s="207"/>
    </row>
    <row r="68" spans="2:72" ht="14.4">
      <c r="B68" s="218" t="s">
        <v>79</v>
      </c>
      <c r="C68" s="173" t="s">
        <v>20</v>
      </c>
      <c r="D68" s="207"/>
      <c r="E68" s="253"/>
      <c r="G68" s="207">
        <f t="shared" si="60"/>
        <v>100</v>
      </c>
      <c r="H68" s="207">
        <f t="shared" si="30"/>
        <v>0</v>
      </c>
      <c r="I68" s="207">
        <f t="shared" si="31"/>
        <v>0</v>
      </c>
      <c r="J68" s="207">
        <f t="shared" si="9"/>
        <v>0</v>
      </c>
      <c r="L68" s="207"/>
      <c r="M68" s="207"/>
      <c r="N68" s="207">
        <v>100</v>
      </c>
      <c r="O68" s="207"/>
      <c r="P68" s="207"/>
      <c r="Q68" s="207"/>
      <c r="R68" s="207"/>
      <c r="S68" s="207"/>
      <c r="T68" s="207"/>
      <c r="U68" s="331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  <c r="AG68" s="207"/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  <c r="BI68" s="207"/>
      <c r="BJ68" s="207"/>
      <c r="BK68" s="207"/>
      <c r="BL68" s="207"/>
      <c r="BM68" s="207"/>
      <c r="BN68" s="207"/>
      <c r="BO68" s="207"/>
      <c r="BP68" s="207"/>
      <c r="BQ68" s="207"/>
      <c r="BR68" s="207"/>
      <c r="BS68" s="207"/>
      <c r="BT68" s="207"/>
    </row>
    <row r="69" spans="2:72" ht="14.4">
      <c r="B69" s="218" t="s">
        <v>80</v>
      </c>
      <c r="C69" s="173" t="s">
        <v>20</v>
      </c>
      <c r="D69" s="207"/>
      <c r="E69" s="253">
        <v>0.19</v>
      </c>
      <c r="G69" s="207">
        <f t="shared" si="60"/>
        <v>36000</v>
      </c>
      <c r="H69" s="207">
        <f t="shared" si="30"/>
        <v>0</v>
      </c>
      <c r="I69" s="207">
        <f t="shared" si="31"/>
        <v>120000</v>
      </c>
      <c r="J69" s="207">
        <f t="shared" si="9"/>
        <v>120000</v>
      </c>
      <c r="L69" s="207"/>
      <c r="M69" s="207"/>
      <c r="N69" s="207"/>
      <c r="O69" s="207"/>
      <c r="P69" s="207">
        <v>4000</v>
      </c>
      <c r="Q69" s="207">
        <v>8000</v>
      </c>
      <c r="R69" s="207">
        <v>8000</v>
      </c>
      <c r="S69" s="207">
        <v>8000</v>
      </c>
      <c r="T69" s="207">
        <v>8000</v>
      </c>
      <c r="U69" s="331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>
        <v>10000</v>
      </c>
      <c r="AQ69" s="207">
        <v>10000</v>
      </c>
      <c r="AR69" s="207">
        <v>10000</v>
      </c>
      <c r="AS69" s="207"/>
      <c r="AT69" s="207">
        <v>10000</v>
      </c>
      <c r="AU69" s="207">
        <v>10000</v>
      </c>
      <c r="AV69" s="207">
        <v>10000</v>
      </c>
      <c r="AW69" s="207"/>
      <c r="AX69" s="207">
        <v>10000</v>
      </c>
      <c r="AY69" s="207">
        <v>10000</v>
      </c>
      <c r="AZ69" s="207">
        <v>10000</v>
      </c>
      <c r="BA69" s="207"/>
      <c r="BB69" s="207">
        <v>10000</v>
      </c>
      <c r="BC69" s="207">
        <v>10000</v>
      </c>
      <c r="BD69" s="207">
        <v>10000</v>
      </c>
      <c r="BE69" s="207"/>
      <c r="BF69" s="207">
        <v>10000</v>
      </c>
      <c r="BG69" s="207">
        <v>10000</v>
      </c>
      <c r="BH69" s="207">
        <v>10000</v>
      </c>
      <c r="BI69" s="207"/>
      <c r="BJ69" s="207">
        <v>10000</v>
      </c>
      <c r="BK69" s="207">
        <v>10000</v>
      </c>
      <c r="BL69" s="207">
        <v>10000</v>
      </c>
      <c r="BM69" s="207"/>
      <c r="BN69" s="207">
        <v>10000</v>
      </c>
      <c r="BO69" s="207">
        <v>10000</v>
      </c>
      <c r="BP69" s="207">
        <v>10000</v>
      </c>
      <c r="BQ69" s="207"/>
      <c r="BR69" s="207">
        <v>10000</v>
      </c>
      <c r="BS69" s="207">
        <v>10000</v>
      </c>
      <c r="BT69" s="207">
        <v>10000</v>
      </c>
    </row>
    <row r="70" spans="2:72" ht="14.4">
      <c r="B70" s="218" t="s">
        <v>81</v>
      </c>
      <c r="C70" s="173" t="s">
        <v>20</v>
      </c>
      <c r="D70" s="207"/>
      <c r="E70" s="253"/>
      <c r="G70" s="207">
        <f t="shared" si="60"/>
        <v>15000</v>
      </c>
      <c r="H70" s="207">
        <f t="shared" si="30"/>
        <v>60000</v>
      </c>
      <c r="I70" s="207">
        <f t="shared" si="31"/>
        <v>0</v>
      </c>
      <c r="J70" s="207">
        <f t="shared" si="9"/>
        <v>0</v>
      </c>
      <c r="L70" s="207"/>
      <c r="M70" s="207"/>
      <c r="N70" s="207"/>
      <c r="O70" s="207"/>
      <c r="P70" s="207"/>
      <c r="Q70" s="207"/>
      <c r="R70" s="207"/>
      <c r="S70" s="207"/>
      <c r="T70" s="207"/>
      <c r="U70" s="331"/>
      <c r="V70" s="207">
        <v>5000</v>
      </c>
      <c r="W70" s="207">
        <v>5000</v>
      </c>
      <c r="X70" s="207">
        <v>5000</v>
      </c>
      <c r="Y70" s="207"/>
      <c r="Z70" s="207">
        <v>5000</v>
      </c>
      <c r="AA70" s="207">
        <v>5000</v>
      </c>
      <c r="AB70" s="207">
        <v>5000</v>
      </c>
      <c r="AC70" s="207"/>
      <c r="AD70" s="207">
        <v>5000</v>
      </c>
      <c r="AE70" s="207">
        <v>5000</v>
      </c>
      <c r="AF70" s="207">
        <v>5000</v>
      </c>
      <c r="AG70" s="207"/>
      <c r="AH70" s="207">
        <v>5000</v>
      </c>
      <c r="AI70" s="207">
        <v>5000</v>
      </c>
      <c r="AJ70" s="207">
        <v>5000</v>
      </c>
      <c r="AK70" s="207"/>
      <c r="AL70" s="207">
        <v>5000</v>
      </c>
      <c r="AM70" s="207">
        <v>5000</v>
      </c>
      <c r="AN70" s="207">
        <v>5000</v>
      </c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  <c r="BI70" s="207"/>
      <c r="BJ70" s="207"/>
      <c r="BK70" s="207"/>
      <c r="BL70" s="207"/>
      <c r="BM70" s="207"/>
      <c r="BN70" s="207"/>
      <c r="BO70" s="207"/>
      <c r="BP70" s="207"/>
      <c r="BQ70" s="207"/>
      <c r="BR70" s="207"/>
      <c r="BS70" s="207"/>
      <c r="BT70" s="207"/>
    </row>
    <row r="71" spans="2:72" ht="14.4">
      <c r="B71" s="218" t="s">
        <v>82</v>
      </c>
      <c r="C71" s="173" t="s">
        <v>20</v>
      </c>
      <c r="D71" s="207"/>
      <c r="E71" s="253"/>
      <c r="G71" s="207">
        <f t="shared" si="60"/>
        <v>337.5</v>
      </c>
      <c r="H71" s="207">
        <f t="shared" si="30"/>
        <v>0</v>
      </c>
      <c r="I71" s="207">
        <f t="shared" si="31"/>
        <v>0</v>
      </c>
      <c r="J71" s="207">
        <f t="shared" si="9"/>
        <v>0</v>
      </c>
      <c r="L71" s="207"/>
      <c r="M71" s="207"/>
      <c r="N71" s="207"/>
      <c r="O71" s="207">
        <v>337.5</v>
      </c>
      <c r="P71" s="207"/>
      <c r="Q71" s="207"/>
      <c r="R71" s="207"/>
      <c r="S71" s="207"/>
      <c r="T71" s="207"/>
      <c r="U71" s="331"/>
      <c r="V71" s="207"/>
      <c r="W71" s="207"/>
      <c r="X71" s="207"/>
      <c r="Y71" s="207"/>
      <c r="Z71" s="207"/>
      <c r="AA71" s="207"/>
      <c r="AB71" s="207"/>
      <c r="AC71" s="207"/>
      <c r="AD71" s="207"/>
      <c r="AE71" s="207"/>
      <c r="AF71" s="207"/>
      <c r="AG71" s="207"/>
      <c r="AH71" s="207"/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  <c r="BI71" s="207"/>
      <c r="BJ71" s="207"/>
      <c r="BK71" s="207"/>
      <c r="BL71" s="207"/>
      <c r="BM71" s="207"/>
      <c r="BN71" s="207"/>
      <c r="BO71" s="207"/>
      <c r="BP71" s="207"/>
      <c r="BQ71" s="207"/>
      <c r="BR71" s="207"/>
      <c r="BS71" s="207"/>
      <c r="BT71" s="207"/>
    </row>
    <row r="72" spans="2:72" ht="14.4">
      <c r="B72" s="250" t="s">
        <v>432</v>
      </c>
      <c r="C72" s="250"/>
      <c r="D72" s="250"/>
      <c r="E72" s="250"/>
      <c r="G72" s="318">
        <f t="shared" ref="G72" si="61">SUM(G73:G75)</f>
        <v>3147.9175630252103</v>
      </c>
      <c r="H72" s="318">
        <f t="shared" ref="H72" si="62">SUM(H73:H75)</f>
        <v>8400</v>
      </c>
      <c r="I72" s="318">
        <f t="shared" ref="I72" si="63">SUM(I73:I75)</f>
        <v>14800</v>
      </c>
      <c r="J72" s="318">
        <f t="shared" ref="J72" si="64">SUM(J73:J75)</f>
        <v>14800</v>
      </c>
      <c r="L72" s="318">
        <f t="shared" ref="L72:U72" si="65">SUM(L73:L75)</f>
        <v>69.941176470588246</v>
      </c>
      <c r="M72" s="318">
        <f t="shared" si="65"/>
        <v>522.82352941176475</v>
      </c>
      <c r="N72" s="318">
        <f t="shared" si="65"/>
        <v>74.142857142857139</v>
      </c>
      <c r="O72" s="318">
        <f t="shared" si="65"/>
        <v>58.66</v>
      </c>
      <c r="P72" s="318">
        <f t="shared" si="65"/>
        <v>20.67</v>
      </c>
      <c r="Q72" s="318">
        <f t="shared" si="65"/>
        <v>41.68</v>
      </c>
      <c r="R72" s="318">
        <f t="shared" si="65"/>
        <v>1060</v>
      </c>
      <c r="S72" s="318">
        <f t="shared" si="65"/>
        <v>60</v>
      </c>
      <c r="T72" s="318">
        <f t="shared" si="65"/>
        <v>60</v>
      </c>
      <c r="U72" s="318">
        <f t="shared" si="65"/>
        <v>0</v>
      </c>
      <c r="V72" s="318">
        <f>SUM(V73:V75)</f>
        <v>60</v>
      </c>
      <c r="W72" s="318">
        <f t="shared" ref="W72:BT72" si="66">SUM(W73:W75)</f>
        <v>60</v>
      </c>
      <c r="X72" s="318">
        <f t="shared" si="66"/>
        <v>1060</v>
      </c>
      <c r="Y72" s="318"/>
      <c r="Z72" s="318">
        <f t="shared" si="66"/>
        <v>200</v>
      </c>
      <c r="AA72" s="318">
        <f t="shared" si="66"/>
        <v>200</v>
      </c>
      <c r="AB72" s="318">
        <f t="shared" si="66"/>
        <v>200</v>
      </c>
      <c r="AC72" s="318"/>
      <c r="AD72" s="318">
        <f t="shared" si="66"/>
        <v>200</v>
      </c>
      <c r="AE72" s="318">
        <f t="shared" si="66"/>
        <v>200</v>
      </c>
      <c r="AF72" s="318">
        <f t="shared" si="66"/>
        <v>3200</v>
      </c>
      <c r="AG72" s="318"/>
      <c r="AH72" s="318">
        <f t="shared" si="66"/>
        <v>200</v>
      </c>
      <c r="AI72" s="318">
        <f t="shared" si="66"/>
        <v>200</v>
      </c>
      <c r="AJ72" s="318">
        <f t="shared" si="66"/>
        <v>200</v>
      </c>
      <c r="AK72" s="318"/>
      <c r="AL72" s="318">
        <f t="shared" si="66"/>
        <v>200</v>
      </c>
      <c r="AM72" s="318">
        <f t="shared" si="66"/>
        <v>200</v>
      </c>
      <c r="AN72" s="318">
        <f t="shared" si="66"/>
        <v>3200</v>
      </c>
      <c r="AO72" s="318"/>
      <c r="AP72" s="318">
        <f t="shared" si="66"/>
        <v>400</v>
      </c>
      <c r="AQ72" s="318">
        <f t="shared" si="66"/>
        <v>400</v>
      </c>
      <c r="AR72" s="318">
        <f t="shared" si="66"/>
        <v>400</v>
      </c>
      <c r="AS72" s="318"/>
      <c r="AT72" s="318">
        <f t="shared" si="66"/>
        <v>400</v>
      </c>
      <c r="AU72" s="318">
        <f t="shared" si="66"/>
        <v>5400</v>
      </c>
      <c r="AV72" s="318">
        <f t="shared" si="66"/>
        <v>400</v>
      </c>
      <c r="AW72" s="318"/>
      <c r="AX72" s="318">
        <f t="shared" si="66"/>
        <v>400</v>
      </c>
      <c r="AY72" s="318">
        <f t="shared" si="66"/>
        <v>400</v>
      </c>
      <c r="AZ72" s="318">
        <f t="shared" si="66"/>
        <v>400</v>
      </c>
      <c r="BA72" s="318"/>
      <c r="BB72" s="318">
        <f t="shared" si="66"/>
        <v>400</v>
      </c>
      <c r="BC72" s="318">
        <f t="shared" si="66"/>
        <v>400</v>
      </c>
      <c r="BD72" s="318">
        <f t="shared" si="66"/>
        <v>5400</v>
      </c>
      <c r="BE72" s="318"/>
      <c r="BF72" s="318">
        <f t="shared" si="66"/>
        <v>400</v>
      </c>
      <c r="BG72" s="318">
        <f t="shared" si="66"/>
        <v>400</v>
      </c>
      <c r="BH72" s="318">
        <f t="shared" si="66"/>
        <v>400</v>
      </c>
      <c r="BI72" s="318"/>
      <c r="BJ72" s="318">
        <f t="shared" si="66"/>
        <v>400</v>
      </c>
      <c r="BK72" s="318">
        <f t="shared" si="66"/>
        <v>5400</v>
      </c>
      <c r="BL72" s="318">
        <f t="shared" si="66"/>
        <v>400</v>
      </c>
      <c r="BM72" s="318"/>
      <c r="BN72" s="318">
        <f t="shared" si="66"/>
        <v>400</v>
      </c>
      <c r="BO72" s="318">
        <f t="shared" si="66"/>
        <v>400</v>
      </c>
      <c r="BP72" s="318">
        <f t="shared" si="66"/>
        <v>400</v>
      </c>
      <c r="BQ72" s="318"/>
      <c r="BR72" s="318">
        <f t="shared" si="66"/>
        <v>400</v>
      </c>
      <c r="BS72" s="318">
        <f t="shared" si="66"/>
        <v>400</v>
      </c>
      <c r="BT72" s="318">
        <f t="shared" si="66"/>
        <v>5400</v>
      </c>
    </row>
    <row r="73" spans="2:72" ht="14.4">
      <c r="B73" s="218" t="s">
        <v>83</v>
      </c>
      <c r="C73" s="173" t="s">
        <v>20</v>
      </c>
      <c r="D73" s="207"/>
      <c r="E73" s="253">
        <v>0.19</v>
      </c>
      <c r="G73" s="207">
        <f t="shared" ref="G73:G89" si="67">SUM(L73:X73)</f>
        <v>2543.201680672269</v>
      </c>
      <c r="H73" s="207">
        <f t="shared" si="30"/>
        <v>6000</v>
      </c>
      <c r="I73" s="207">
        <f t="shared" si="31"/>
        <v>10000</v>
      </c>
      <c r="J73" s="207">
        <f t="shared" ref="J73:J89" si="68">SUM(BF73:BT73)</f>
        <v>10000</v>
      </c>
      <c r="L73" s="207"/>
      <c r="M73" s="207">
        <v>469.05882352941182</v>
      </c>
      <c r="N73" s="207">
        <v>74.142857142857139</v>
      </c>
      <c r="O73" s="207"/>
      <c r="P73" s="207"/>
      <c r="Q73" s="207"/>
      <c r="R73" s="207">
        <v>1000</v>
      </c>
      <c r="S73" s="207"/>
      <c r="T73" s="207"/>
      <c r="U73" s="331"/>
      <c r="V73" s="207"/>
      <c r="W73" s="207"/>
      <c r="X73" s="207">
        <v>1000</v>
      </c>
      <c r="Y73" s="207"/>
      <c r="Z73" s="207"/>
      <c r="AA73" s="207"/>
      <c r="AB73" s="207"/>
      <c r="AC73" s="207"/>
      <c r="AD73" s="207"/>
      <c r="AE73" s="207"/>
      <c r="AF73" s="207">
        <v>3000</v>
      </c>
      <c r="AG73" s="207"/>
      <c r="AH73" s="207"/>
      <c r="AI73" s="207"/>
      <c r="AJ73" s="207"/>
      <c r="AK73" s="207"/>
      <c r="AL73" s="207"/>
      <c r="AM73" s="207"/>
      <c r="AN73" s="207">
        <v>3000</v>
      </c>
      <c r="AO73" s="207"/>
      <c r="AP73" s="207"/>
      <c r="AQ73" s="207"/>
      <c r="AR73" s="207"/>
      <c r="AS73" s="207"/>
      <c r="AT73" s="207"/>
      <c r="AU73" s="207">
        <v>5000</v>
      </c>
      <c r="AV73" s="207"/>
      <c r="AW73" s="207"/>
      <c r="AX73" s="207"/>
      <c r="AY73" s="207"/>
      <c r="AZ73" s="207"/>
      <c r="BA73" s="207"/>
      <c r="BB73" s="207"/>
      <c r="BC73" s="207"/>
      <c r="BD73" s="207">
        <v>5000</v>
      </c>
      <c r="BE73" s="207"/>
      <c r="BF73" s="207"/>
      <c r="BG73" s="207"/>
      <c r="BH73" s="207"/>
      <c r="BI73" s="207"/>
      <c r="BJ73" s="207"/>
      <c r="BK73" s="207">
        <v>5000</v>
      </c>
      <c r="BL73" s="207"/>
      <c r="BM73" s="207"/>
      <c r="BN73" s="207"/>
      <c r="BO73" s="207"/>
      <c r="BP73" s="207"/>
      <c r="BQ73" s="207"/>
      <c r="BR73" s="207"/>
      <c r="BS73" s="207"/>
      <c r="BT73" s="207">
        <v>5000</v>
      </c>
    </row>
    <row r="74" spans="2:72" ht="14.4">
      <c r="B74" s="218" t="s">
        <v>84</v>
      </c>
      <c r="C74" s="173" t="s">
        <v>20</v>
      </c>
      <c r="D74" s="207"/>
      <c r="E74" s="253">
        <v>0.19</v>
      </c>
      <c r="G74" s="207">
        <f t="shared" si="67"/>
        <v>20.67</v>
      </c>
      <c r="H74" s="207">
        <f t="shared" si="30"/>
        <v>1200</v>
      </c>
      <c r="I74" s="207">
        <f t="shared" si="31"/>
        <v>1200</v>
      </c>
      <c r="J74" s="207">
        <f t="shared" si="68"/>
        <v>1200</v>
      </c>
      <c r="L74" s="207"/>
      <c r="M74" s="207"/>
      <c r="N74" s="207"/>
      <c r="O74" s="207"/>
      <c r="P74" s="207">
        <v>20.67</v>
      </c>
      <c r="Q74" s="207"/>
      <c r="R74" s="207"/>
      <c r="S74" s="207"/>
      <c r="T74" s="207"/>
      <c r="U74" s="331"/>
      <c r="V74" s="207"/>
      <c r="W74" s="207"/>
      <c r="X74" s="207"/>
      <c r="Y74" s="207"/>
      <c r="Z74" s="207">
        <v>100</v>
      </c>
      <c r="AA74" s="207">
        <v>100</v>
      </c>
      <c r="AB74" s="207">
        <v>100</v>
      </c>
      <c r="AC74" s="207"/>
      <c r="AD74" s="207">
        <v>100</v>
      </c>
      <c r="AE74" s="207">
        <v>100</v>
      </c>
      <c r="AF74" s="207">
        <v>100</v>
      </c>
      <c r="AG74" s="207"/>
      <c r="AH74" s="207">
        <v>100</v>
      </c>
      <c r="AI74" s="207">
        <v>100</v>
      </c>
      <c r="AJ74" s="207">
        <v>100</v>
      </c>
      <c r="AK74" s="207"/>
      <c r="AL74" s="207">
        <v>100</v>
      </c>
      <c r="AM74" s="207">
        <v>100</v>
      </c>
      <c r="AN74" s="207">
        <v>100</v>
      </c>
      <c r="AO74" s="207"/>
      <c r="AP74" s="207">
        <v>100</v>
      </c>
      <c r="AQ74" s="207">
        <v>100</v>
      </c>
      <c r="AR74" s="207">
        <v>100</v>
      </c>
      <c r="AS74" s="207"/>
      <c r="AT74" s="207">
        <v>100</v>
      </c>
      <c r="AU74" s="207">
        <v>100</v>
      </c>
      <c r="AV74" s="207">
        <v>100</v>
      </c>
      <c r="AW74" s="207"/>
      <c r="AX74" s="207">
        <v>100</v>
      </c>
      <c r="AY74" s="207">
        <v>100</v>
      </c>
      <c r="AZ74" s="207">
        <v>100</v>
      </c>
      <c r="BA74" s="207"/>
      <c r="BB74" s="207">
        <v>100</v>
      </c>
      <c r="BC74" s="207">
        <v>100</v>
      </c>
      <c r="BD74" s="207">
        <v>100</v>
      </c>
      <c r="BE74" s="207"/>
      <c r="BF74" s="207">
        <v>100</v>
      </c>
      <c r="BG74" s="207">
        <v>100</v>
      </c>
      <c r="BH74" s="207">
        <v>100</v>
      </c>
      <c r="BI74" s="207"/>
      <c r="BJ74" s="207">
        <v>100</v>
      </c>
      <c r="BK74" s="207">
        <v>100</v>
      </c>
      <c r="BL74" s="207">
        <v>100</v>
      </c>
      <c r="BM74" s="207"/>
      <c r="BN74" s="207">
        <v>100</v>
      </c>
      <c r="BO74" s="207">
        <v>100</v>
      </c>
      <c r="BP74" s="207">
        <v>100</v>
      </c>
      <c r="BQ74" s="207"/>
      <c r="BR74" s="207">
        <v>100</v>
      </c>
      <c r="BS74" s="207">
        <v>100</v>
      </c>
      <c r="BT74" s="207">
        <v>100</v>
      </c>
    </row>
    <row r="75" spans="2:72" ht="14.4">
      <c r="B75" s="218" t="s">
        <v>85</v>
      </c>
      <c r="C75" s="173" t="s">
        <v>20</v>
      </c>
      <c r="D75" s="207"/>
      <c r="E75" s="253">
        <v>0.19</v>
      </c>
      <c r="G75" s="207">
        <f t="shared" si="67"/>
        <v>584.04588235294113</v>
      </c>
      <c r="H75" s="207">
        <f t="shared" si="30"/>
        <v>1200</v>
      </c>
      <c r="I75" s="207">
        <f t="shared" si="31"/>
        <v>3600</v>
      </c>
      <c r="J75" s="207">
        <f t="shared" si="68"/>
        <v>3600</v>
      </c>
      <c r="L75" s="207">
        <v>69.941176470588246</v>
      </c>
      <c r="M75" s="207">
        <v>53.764705882352949</v>
      </c>
      <c r="N75" s="207"/>
      <c r="O75" s="207">
        <v>58.66</v>
      </c>
      <c r="P75" s="207"/>
      <c r="Q75" s="207">
        <v>41.68</v>
      </c>
      <c r="R75" s="207">
        <v>60</v>
      </c>
      <c r="S75" s="207">
        <v>60</v>
      </c>
      <c r="T75" s="207">
        <v>60</v>
      </c>
      <c r="U75" s="331"/>
      <c r="V75" s="207">
        <v>60</v>
      </c>
      <c r="W75" s="207">
        <v>60</v>
      </c>
      <c r="X75" s="207">
        <v>60</v>
      </c>
      <c r="Y75" s="207"/>
      <c r="Z75" s="207">
        <v>100</v>
      </c>
      <c r="AA75" s="207">
        <v>100</v>
      </c>
      <c r="AB75" s="207">
        <v>100</v>
      </c>
      <c r="AC75" s="207"/>
      <c r="AD75" s="207">
        <v>100</v>
      </c>
      <c r="AE75" s="207">
        <v>100</v>
      </c>
      <c r="AF75" s="207">
        <v>100</v>
      </c>
      <c r="AG75" s="207"/>
      <c r="AH75" s="207">
        <v>100</v>
      </c>
      <c r="AI75" s="207">
        <v>100</v>
      </c>
      <c r="AJ75" s="207">
        <v>100</v>
      </c>
      <c r="AK75" s="207"/>
      <c r="AL75" s="207">
        <v>100</v>
      </c>
      <c r="AM75" s="207">
        <v>100</v>
      </c>
      <c r="AN75" s="207">
        <v>100</v>
      </c>
      <c r="AO75" s="207"/>
      <c r="AP75" s="207">
        <v>300</v>
      </c>
      <c r="AQ75" s="207">
        <v>300</v>
      </c>
      <c r="AR75" s="207">
        <v>300</v>
      </c>
      <c r="AS75" s="207"/>
      <c r="AT75" s="207">
        <v>300</v>
      </c>
      <c r="AU75" s="207">
        <v>300</v>
      </c>
      <c r="AV75" s="207">
        <v>300</v>
      </c>
      <c r="AW75" s="207"/>
      <c r="AX75" s="207">
        <v>300</v>
      </c>
      <c r="AY75" s="207">
        <v>300</v>
      </c>
      <c r="AZ75" s="207">
        <v>300</v>
      </c>
      <c r="BA75" s="207"/>
      <c r="BB75" s="207">
        <v>300</v>
      </c>
      <c r="BC75" s="207">
        <v>300</v>
      </c>
      <c r="BD75" s="207">
        <v>300</v>
      </c>
      <c r="BE75" s="207"/>
      <c r="BF75" s="207">
        <v>300</v>
      </c>
      <c r="BG75" s="207">
        <v>300</v>
      </c>
      <c r="BH75" s="207">
        <v>300</v>
      </c>
      <c r="BI75" s="207"/>
      <c r="BJ75" s="207">
        <v>300</v>
      </c>
      <c r="BK75" s="207">
        <v>300</v>
      </c>
      <c r="BL75" s="207">
        <v>300</v>
      </c>
      <c r="BM75" s="207"/>
      <c r="BN75" s="207">
        <v>300</v>
      </c>
      <c r="BO75" s="207">
        <v>300</v>
      </c>
      <c r="BP75" s="207">
        <v>300</v>
      </c>
      <c r="BQ75" s="207"/>
      <c r="BR75" s="207">
        <v>300</v>
      </c>
      <c r="BS75" s="207">
        <v>300</v>
      </c>
      <c r="BT75" s="207">
        <v>300</v>
      </c>
    </row>
    <row r="76" spans="2:72" ht="14.4">
      <c r="B76" s="218"/>
      <c r="C76" s="173"/>
      <c r="D76" s="207"/>
      <c r="E76" s="207"/>
      <c r="G76" s="207">
        <f t="shared" si="67"/>
        <v>0</v>
      </c>
      <c r="H76" s="207">
        <f t="shared" si="30"/>
        <v>0</v>
      </c>
      <c r="I76" s="207">
        <f t="shared" si="31"/>
        <v>0</v>
      </c>
      <c r="J76" s="207">
        <f t="shared" si="68"/>
        <v>0</v>
      </c>
      <c r="L76" s="207"/>
      <c r="M76" s="207"/>
      <c r="N76" s="207"/>
      <c r="O76" s="207"/>
      <c r="P76" s="207"/>
      <c r="Q76" s="207"/>
      <c r="R76" s="207"/>
      <c r="S76" s="207"/>
      <c r="T76" s="207"/>
      <c r="U76" s="331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  <c r="AG76" s="207"/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  <c r="BI76" s="207"/>
      <c r="BJ76" s="207"/>
      <c r="BK76" s="207"/>
      <c r="BL76" s="207"/>
      <c r="BM76" s="207"/>
      <c r="BN76" s="207"/>
      <c r="BO76" s="207"/>
      <c r="BP76" s="207"/>
      <c r="BQ76" s="207"/>
      <c r="BR76" s="207"/>
      <c r="BS76" s="207"/>
      <c r="BT76" s="207"/>
    </row>
    <row r="77" spans="2:72" ht="14.4">
      <c r="B77" s="218"/>
      <c r="C77" s="173"/>
      <c r="D77" s="207"/>
      <c r="E77" s="207"/>
      <c r="G77" s="207">
        <f t="shared" si="67"/>
        <v>0</v>
      </c>
      <c r="H77" s="207">
        <f t="shared" si="30"/>
        <v>0</v>
      </c>
      <c r="I77" s="207">
        <f t="shared" si="31"/>
        <v>0</v>
      </c>
      <c r="J77" s="207">
        <f t="shared" si="68"/>
        <v>0</v>
      </c>
      <c r="L77" s="207"/>
      <c r="M77" s="207"/>
      <c r="N77" s="207"/>
      <c r="O77" s="207"/>
      <c r="P77" s="207"/>
      <c r="Q77" s="207"/>
      <c r="R77" s="207"/>
      <c r="S77" s="207"/>
      <c r="T77" s="207"/>
      <c r="U77" s="331"/>
      <c r="V77" s="207"/>
      <c r="W77" s="207"/>
      <c r="X77" s="207"/>
      <c r="Y77" s="207"/>
      <c r="Z77" s="207"/>
      <c r="AA77" s="207"/>
      <c r="AB77" s="207"/>
      <c r="AC77" s="207"/>
      <c r="AD77" s="207"/>
      <c r="AE77" s="207"/>
      <c r="AF77" s="207"/>
      <c r="AG77" s="207"/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  <c r="BI77" s="207"/>
      <c r="BJ77" s="207"/>
      <c r="BK77" s="207"/>
      <c r="BL77" s="207"/>
      <c r="BM77" s="207"/>
      <c r="BN77" s="207"/>
      <c r="BO77" s="207"/>
      <c r="BP77" s="207"/>
      <c r="BQ77" s="207"/>
      <c r="BR77" s="207"/>
      <c r="BS77" s="207"/>
      <c r="BT77" s="207"/>
    </row>
    <row r="78" spans="2:72" ht="14.4">
      <c r="B78" s="218"/>
      <c r="C78" s="173"/>
      <c r="D78" s="207"/>
      <c r="E78" s="207"/>
      <c r="G78" s="207">
        <f t="shared" si="67"/>
        <v>0</v>
      </c>
      <c r="H78" s="207">
        <f t="shared" si="30"/>
        <v>0</v>
      </c>
      <c r="I78" s="207">
        <f t="shared" si="31"/>
        <v>0</v>
      </c>
      <c r="J78" s="207">
        <f t="shared" si="68"/>
        <v>0</v>
      </c>
      <c r="L78" s="207"/>
      <c r="M78" s="207"/>
      <c r="N78" s="207"/>
      <c r="O78" s="207"/>
      <c r="P78" s="207"/>
      <c r="Q78" s="207"/>
      <c r="R78" s="207"/>
      <c r="S78" s="207"/>
      <c r="T78" s="207"/>
      <c r="U78" s="331"/>
      <c r="V78" s="207"/>
      <c r="W78" s="207"/>
      <c r="X78" s="207"/>
      <c r="Y78" s="207"/>
      <c r="Z78" s="207"/>
      <c r="AA78" s="207"/>
      <c r="AB78" s="207"/>
      <c r="AC78" s="207"/>
      <c r="AD78" s="207"/>
      <c r="AE78" s="207"/>
      <c r="AF78" s="207"/>
      <c r="AG78" s="207"/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  <c r="BI78" s="207"/>
      <c r="BJ78" s="207"/>
      <c r="BK78" s="207"/>
      <c r="BL78" s="207"/>
      <c r="BM78" s="207"/>
      <c r="BN78" s="207"/>
      <c r="BO78" s="207"/>
      <c r="BP78" s="207"/>
      <c r="BQ78" s="207"/>
      <c r="BR78" s="207"/>
      <c r="BS78" s="207"/>
      <c r="BT78" s="207"/>
    </row>
    <row r="79" spans="2:72" ht="14.4">
      <c r="B79" s="218"/>
      <c r="C79" s="173"/>
      <c r="D79" s="207"/>
      <c r="E79" s="207"/>
      <c r="G79" s="207">
        <f t="shared" si="67"/>
        <v>0</v>
      </c>
      <c r="H79" s="207">
        <f t="shared" si="30"/>
        <v>0</v>
      </c>
      <c r="I79" s="207">
        <f t="shared" si="31"/>
        <v>0</v>
      </c>
      <c r="J79" s="207">
        <f t="shared" si="68"/>
        <v>0</v>
      </c>
      <c r="L79" s="207"/>
      <c r="M79" s="207"/>
      <c r="N79" s="207"/>
      <c r="O79" s="207"/>
      <c r="P79" s="207"/>
      <c r="Q79" s="207"/>
      <c r="R79" s="207"/>
      <c r="S79" s="207"/>
      <c r="T79" s="207"/>
      <c r="U79" s="331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  <c r="BI79" s="207"/>
      <c r="BJ79" s="207"/>
      <c r="BK79" s="207"/>
      <c r="BL79" s="207"/>
      <c r="BM79" s="207"/>
      <c r="BN79" s="207"/>
      <c r="BO79" s="207"/>
      <c r="BP79" s="207"/>
      <c r="BQ79" s="207"/>
      <c r="BR79" s="207"/>
      <c r="BS79" s="207"/>
      <c r="BT79" s="207"/>
    </row>
    <row r="80" spans="2:72" ht="14.4">
      <c r="B80" s="218"/>
      <c r="C80" s="173"/>
      <c r="D80" s="207"/>
      <c r="E80" s="207"/>
      <c r="G80" s="207">
        <f t="shared" si="67"/>
        <v>0</v>
      </c>
      <c r="H80" s="207">
        <f t="shared" si="30"/>
        <v>0</v>
      </c>
      <c r="I80" s="207">
        <f t="shared" si="31"/>
        <v>0</v>
      </c>
      <c r="J80" s="207">
        <f t="shared" si="68"/>
        <v>0</v>
      </c>
      <c r="L80" s="207"/>
      <c r="M80" s="207"/>
      <c r="N80" s="207"/>
      <c r="O80" s="207"/>
      <c r="P80" s="207"/>
      <c r="Q80" s="207"/>
      <c r="R80" s="207"/>
      <c r="S80" s="207"/>
      <c r="T80" s="207"/>
      <c r="U80" s="331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  <c r="BI80" s="207"/>
      <c r="BJ80" s="207"/>
      <c r="BK80" s="207"/>
      <c r="BL80" s="207"/>
      <c r="BM80" s="207"/>
      <c r="BN80" s="207"/>
      <c r="BO80" s="207"/>
      <c r="BP80" s="207"/>
      <c r="BQ80" s="207"/>
      <c r="BR80" s="207"/>
      <c r="BS80" s="207"/>
      <c r="BT80" s="207"/>
    </row>
    <row r="81" spans="2:72" ht="14.4">
      <c r="B81" s="218"/>
      <c r="C81" s="173"/>
      <c r="D81" s="207"/>
      <c r="E81" s="207"/>
      <c r="G81" s="207">
        <f t="shared" si="67"/>
        <v>0</v>
      </c>
      <c r="H81" s="207">
        <f t="shared" si="30"/>
        <v>0</v>
      </c>
      <c r="I81" s="207">
        <f t="shared" si="31"/>
        <v>0</v>
      </c>
      <c r="J81" s="207">
        <f t="shared" si="68"/>
        <v>0</v>
      </c>
      <c r="L81" s="207"/>
      <c r="M81" s="207"/>
      <c r="N81" s="207"/>
      <c r="O81" s="207"/>
      <c r="P81" s="207"/>
      <c r="Q81" s="207"/>
      <c r="R81" s="207"/>
      <c r="S81" s="207"/>
      <c r="T81" s="207"/>
      <c r="U81" s="331"/>
      <c r="V81" s="207"/>
      <c r="W81" s="207"/>
      <c r="X81" s="207"/>
      <c r="Y81" s="207"/>
      <c r="Z81" s="207"/>
      <c r="AA81" s="207"/>
      <c r="AB81" s="207"/>
      <c r="AC81" s="207"/>
      <c r="AD81" s="207"/>
      <c r="AE81" s="207"/>
      <c r="AF81" s="207"/>
      <c r="AG81" s="207"/>
      <c r="AH81" s="207"/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  <c r="BI81" s="207"/>
      <c r="BJ81" s="207"/>
      <c r="BK81" s="207"/>
      <c r="BL81" s="207"/>
      <c r="BM81" s="207"/>
      <c r="BN81" s="207"/>
      <c r="BO81" s="207"/>
      <c r="BP81" s="207"/>
      <c r="BQ81" s="207"/>
      <c r="BR81" s="207"/>
      <c r="BS81" s="207"/>
      <c r="BT81" s="207"/>
    </row>
    <row r="82" spans="2:72" ht="14.4">
      <c r="B82" s="218"/>
      <c r="C82" s="173"/>
      <c r="D82" s="207"/>
      <c r="E82" s="207"/>
      <c r="G82" s="207">
        <f t="shared" si="67"/>
        <v>0</v>
      </c>
      <c r="H82" s="207">
        <f t="shared" si="30"/>
        <v>0</v>
      </c>
      <c r="I82" s="207">
        <f t="shared" si="31"/>
        <v>0</v>
      </c>
      <c r="J82" s="207">
        <f t="shared" si="68"/>
        <v>0</v>
      </c>
      <c r="L82" s="207"/>
      <c r="M82" s="207"/>
      <c r="N82" s="207"/>
      <c r="O82" s="207"/>
      <c r="P82" s="207"/>
      <c r="Q82" s="207"/>
      <c r="R82" s="207"/>
      <c r="S82" s="207"/>
      <c r="T82" s="207"/>
      <c r="U82" s="331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  <c r="BI82" s="207"/>
      <c r="BJ82" s="207"/>
      <c r="BK82" s="207"/>
      <c r="BL82" s="207"/>
      <c r="BM82" s="207"/>
      <c r="BN82" s="207"/>
      <c r="BO82" s="207"/>
      <c r="BP82" s="207"/>
      <c r="BQ82" s="207"/>
      <c r="BR82" s="207"/>
      <c r="BS82" s="207"/>
      <c r="BT82" s="207"/>
    </row>
    <row r="83" spans="2:72" ht="14.4">
      <c r="B83" s="218"/>
      <c r="C83" s="173"/>
      <c r="D83" s="207"/>
      <c r="E83" s="207"/>
      <c r="G83" s="207">
        <f t="shared" si="67"/>
        <v>0</v>
      </c>
      <c r="H83" s="207">
        <f t="shared" si="30"/>
        <v>0</v>
      </c>
      <c r="I83" s="207">
        <f t="shared" si="31"/>
        <v>0</v>
      </c>
      <c r="J83" s="207">
        <f t="shared" si="68"/>
        <v>0</v>
      </c>
      <c r="L83" s="207"/>
      <c r="M83" s="207"/>
      <c r="N83" s="207"/>
      <c r="O83" s="207"/>
      <c r="P83" s="207"/>
      <c r="Q83" s="207"/>
      <c r="R83" s="207"/>
      <c r="S83" s="207"/>
      <c r="T83" s="207"/>
      <c r="U83" s="331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  <c r="BI83" s="207"/>
      <c r="BJ83" s="207"/>
      <c r="BK83" s="207"/>
      <c r="BL83" s="207"/>
      <c r="BM83" s="207"/>
      <c r="BN83" s="207"/>
      <c r="BO83" s="207"/>
      <c r="BP83" s="207"/>
      <c r="BQ83" s="207"/>
      <c r="BR83" s="207"/>
      <c r="BS83" s="207"/>
      <c r="BT83" s="207"/>
    </row>
    <row r="84" spans="2:72" ht="14.4">
      <c r="B84" s="218"/>
      <c r="C84" s="173"/>
      <c r="D84" s="207"/>
      <c r="E84" s="207"/>
      <c r="G84" s="207">
        <f t="shared" si="67"/>
        <v>0</v>
      </c>
      <c r="H84" s="207">
        <f t="shared" si="30"/>
        <v>0</v>
      </c>
      <c r="I84" s="207">
        <f t="shared" si="31"/>
        <v>0</v>
      </c>
      <c r="J84" s="207">
        <f t="shared" si="68"/>
        <v>0</v>
      </c>
      <c r="L84" s="207"/>
      <c r="M84" s="207"/>
      <c r="N84" s="207"/>
      <c r="O84" s="207"/>
      <c r="P84" s="207"/>
      <c r="Q84" s="207"/>
      <c r="R84" s="207"/>
      <c r="S84" s="207"/>
      <c r="T84" s="207"/>
      <c r="U84" s="331"/>
      <c r="V84" s="207"/>
      <c r="W84" s="207"/>
      <c r="X84" s="207"/>
      <c r="Y84" s="207"/>
      <c r="Z84" s="207"/>
      <c r="AA84" s="207"/>
      <c r="AB84" s="207"/>
      <c r="AC84" s="207"/>
      <c r="AD84" s="207"/>
      <c r="AE84" s="207"/>
      <c r="AF84" s="207"/>
      <c r="AG84" s="207"/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  <c r="BI84" s="207"/>
      <c r="BJ84" s="207"/>
      <c r="BK84" s="207"/>
      <c r="BL84" s="207"/>
      <c r="BM84" s="207"/>
      <c r="BN84" s="207"/>
      <c r="BO84" s="207"/>
      <c r="BP84" s="207"/>
      <c r="BQ84" s="207"/>
      <c r="BR84" s="207"/>
      <c r="BS84" s="207"/>
      <c r="BT84" s="207"/>
    </row>
    <row r="85" spans="2:72" ht="14.4">
      <c r="B85" s="218"/>
      <c r="C85" s="173"/>
      <c r="D85" s="207"/>
      <c r="E85" s="207"/>
      <c r="G85" s="207">
        <f t="shared" si="67"/>
        <v>0</v>
      </c>
      <c r="H85" s="207">
        <f t="shared" si="30"/>
        <v>0</v>
      </c>
      <c r="I85" s="207">
        <f t="shared" si="31"/>
        <v>0</v>
      </c>
      <c r="J85" s="207">
        <f t="shared" si="68"/>
        <v>0</v>
      </c>
      <c r="L85" s="207"/>
      <c r="M85" s="207"/>
      <c r="N85" s="207"/>
      <c r="O85" s="207"/>
      <c r="P85" s="207"/>
      <c r="Q85" s="207"/>
      <c r="R85" s="207"/>
      <c r="S85" s="207"/>
      <c r="T85" s="207"/>
      <c r="U85" s="331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</row>
    <row r="86" spans="2:72" ht="14.4">
      <c r="B86" s="218"/>
      <c r="C86" s="173"/>
      <c r="D86" s="207"/>
      <c r="E86" s="207"/>
      <c r="G86" s="207">
        <f t="shared" si="67"/>
        <v>0</v>
      </c>
      <c r="H86" s="207">
        <f t="shared" si="30"/>
        <v>0</v>
      </c>
      <c r="I86" s="207">
        <f t="shared" si="31"/>
        <v>0</v>
      </c>
      <c r="J86" s="207">
        <f t="shared" si="68"/>
        <v>0</v>
      </c>
      <c r="L86" s="207"/>
      <c r="M86" s="207"/>
      <c r="N86" s="207"/>
      <c r="O86" s="207"/>
      <c r="P86" s="207"/>
      <c r="Q86" s="207"/>
      <c r="R86" s="207"/>
      <c r="S86" s="207"/>
      <c r="T86" s="207"/>
      <c r="U86" s="331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  <c r="AF86" s="207"/>
      <c r="AG86" s="207"/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  <c r="BI86" s="207"/>
      <c r="BJ86" s="207"/>
      <c r="BK86" s="207"/>
      <c r="BL86" s="207"/>
      <c r="BM86" s="207"/>
      <c r="BN86" s="207"/>
      <c r="BO86" s="207"/>
      <c r="BP86" s="207"/>
      <c r="BQ86" s="207"/>
      <c r="BR86" s="207"/>
      <c r="BS86" s="207"/>
      <c r="BT86" s="207"/>
    </row>
    <row r="87" spans="2:72" ht="14.4">
      <c r="B87" s="218"/>
      <c r="C87" s="173"/>
      <c r="D87" s="207"/>
      <c r="E87" s="207"/>
      <c r="G87" s="207">
        <f t="shared" si="67"/>
        <v>0</v>
      </c>
      <c r="H87" s="207">
        <f t="shared" si="30"/>
        <v>0</v>
      </c>
      <c r="I87" s="207">
        <f t="shared" si="31"/>
        <v>0</v>
      </c>
      <c r="J87" s="207">
        <f t="shared" si="68"/>
        <v>0</v>
      </c>
      <c r="L87" s="207"/>
      <c r="M87" s="207"/>
      <c r="N87" s="207"/>
      <c r="O87" s="207"/>
      <c r="P87" s="207"/>
      <c r="Q87" s="207"/>
      <c r="R87" s="207"/>
      <c r="S87" s="207"/>
      <c r="T87" s="207"/>
      <c r="U87" s="331"/>
      <c r="V87" s="207"/>
      <c r="W87" s="207"/>
      <c r="X87" s="207"/>
      <c r="Y87" s="207"/>
      <c r="Z87" s="207"/>
      <c r="AA87" s="207"/>
      <c r="AB87" s="207"/>
      <c r="AC87" s="207"/>
      <c r="AD87" s="207"/>
      <c r="AE87" s="207"/>
      <c r="AF87" s="207"/>
      <c r="AG87" s="207"/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  <c r="BI87" s="207"/>
      <c r="BJ87" s="207"/>
      <c r="BK87" s="207"/>
      <c r="BL87" s="207"/>
      <c r="BM87" s="207"/>
      <c r="BN87" s="207"/>
      <c r="BO87" s="207"/>
      <c r="BP87" s="207"/>
      <c r="BQ87" s="207"/>
      <c r="BR87" s="207"/>
      <c r="BS87" s="207"/>
      <c r="BT87" s="207"/>
    </row>
    <row r="88" spans="2:72" ht="14.4">
      <c r="B88" s="218"/>
      <c r="C88" s="173"/>
      <c r="D88" s="207"/>
      <c r="E88" s="207"/>
      <c r="G88" s="207">
        <f t="shared" si="67"/>
        <v>0</v>
      </c>
      <c r="H88" s="207">
        <f t="shared" si="30"/>
        <v>0</v>
      </c>
      <c r="I88" s="207">
        <f t="shared" si="31"/>
        <v>0</v>
      </c>
      <c r="J88" s="207">
        <f t="shared" si="68"/>
        <v>0</v>
      </c>
      <c r="L88" s="207"/>
      <c r="M88" s="207"/>
      <c r="N88" s="207"/>
      <c r="O88" s="207"/>
      <c r="P88" s="207"/>
      <c r="Q88" s="207"/>
      <c r="R88" s="207"/>
      <c r="S88" s="207"/>
      <c r="T88" s="207"/>
      <c r="U88" s="331"/>
      <c r="V88" s="207"/>
      <c r="W88" s="207"/>
      <c r="X88" s="207"/>
      <c r="Y88" s="207"/>
      <c r="Z88" s="207"/>
      <c r="AA88" s="207"/>
      <c r="AB88" s="207"/>
      <c r="AC88" s="207"/>
      <c r="AD88" s="207"/>
      <c r="AE88" s="207"/>
      <c r="AF88" s="207"/>
      <c r="AG88" s="207"/>
      <c r="AH88" s="207"/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  <c r="BI88" s="207"/>
      <c r="BJ88" s="207"/>
      <c r="BK88" s="207"/>
      <c r="BL88" s="207"/>
      <c r="BM88" s="207"/>
      <c r="BN88" s="207"/>
      <c r="BO88" s="207"/>
      <c r="BP88" s="207"/>
      <c r="BQ88" s="207"/>
      <c r="BR88" s="207"/>
      <c r="BS88" s="207"/>
      <c r="BT88" s="207"/>
    </row>
    <row r="89" spans="2:72" ht="14.4">
      <c r="B89" s="218"/>
      <c r="C89" s="173"/>
      <c r="D89" s="207"/>
      <c r="E89" s="207"/>
      <c r="G89" s="207">
        <f t="shared" si="67"/>
        <v>0</v>
      </c>
      <c r="H89" s="207">
        <f t="shared" si="30"/>
        <v>0</v>
      </c>
      <c r="I89" s="207">
        <f t="shared" si="31"/>
        <v>0</v>
      </c>
      <c r="J89" s="207">
        <f t="shared" si="68"/>
        <v>0</v>
      </c>
      <c r="L89" s="207"/>
      <c r="M89" s="207"/>
      <c r="N89" s="207"/>
      <c r="O89" s="207"/>
      <c r="P89" s="207"/>
      <c r="Q89" s="207"/>
      <c r="R89" s="207"/>
      <c r="S89" s="207"/>
      <c r="T89" s="207"/>
      <c r="U89" s="331"/>
      <c r="V89" s="207"/>
      <c r="W89" s="207"/>
      <c r="X89" s="207"/>
      <c r="Y89" s="207"/>
      <c r="Z89" s="207"/>
      <c r="AA89" s="207"/>
      <c r="AB89" s="207"/>
      <c r="AC89" s="207"/>
      <c r="AD89" s="207"/>
      <c r="AE89" s="207"/>
      <c r="AF89" s="207"/>
      <c r="AG89" s="207"/>
      <c r="AH89" s="207"/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  <c r="BI89" s="207"/>
      <c r="BJ89" s="207"/>
      <c r="BK89" s="207"/>
      <c r="BL89" s="207"/>
      <c r="BM89" s="207"/>
      <c r="BN89" s="207"/>
      <c r="BO89" s="207"/>
      <c r="BP89" s="207"/>
      <c r="BQ89" s="207"/>
      <c r="BR89" s="207"/>
      <c r="BS89" s="207"/>
      <c r="BT89" s="207"/>
    </row>
    <row r="90" spans="2:72" ht="14.4" thickBot="1">
      <c r="B90" s="156"/>
      <c r="C90" s="156"/>
      <c r="G90" s="182"/>
    </row>
    <row r="91" spans="2:72" ht="15" thickBot="1">
      <c r="B91" s="175" t="s">
        <v>86</v>
      </c>
      <c r="C91" s="176"/>
      <c r="D91" s="177"/>
      <c r="E91" s="208"/>
      <c r="G91" s="209">
        <f>G72+G61+G54+G52+G38+G32+G27+G23+G17+G8</f>
        <v>236476.35974789917</v>
      </c>
      <c r="H91" s="209">
        <f>H72+H61+H54+H52+H38+H32+H27+H23+H17+H8</f>
        <v>591274.42016806721</v>
      </c>
      <c r="I91" s="209">
        <f>I72+I61+I54+I52+I38+I32+I27+I23+I17+I8</f>
        <v>719674.42016806721</v>
      </c>
      <c r="J91" s="209">
        <f>J72+J61+J54+J52+J38+J32+J27+J23+J17+J8</f>
        <v>731674.42016806721</v>
      </c>
      <c r="L91" s="332">
        <f t="shared" ref="L91:AQ91" si="69">L72+L61+L54+L52+L38+L32+L27+L23+L17+L8</f>
        <v>8992.204537815127</v>
      </c>
      <c r="M91" s="332">
        <f t="shared" si="69"/>
        <v>37071.189075630253</v>
      </c>
      <c r="N91" s="332">
        <f t="shared" si="69"/>
        <v>22979.185042016805</v>
      </c>
      <c r="O91" s="332">
        <f t="shared" si="69"/>
        <v>23779.216218487396</v>
      </c>
      <c r="P91" s="332">
        <f t="shared" si="69"/>
        <v>17257.237983193278</v>
      </c>
      <c r="Q91" s="332">
        <f t="shared" si="69"/>
        <v>19866.19798319328</v>
      </c>
      <c r="R91" s="332">
        <f t="shared" si="69"/>
        <v>14509.417983193278</v>
      </c>
      <c r="S91" s="332">
        <f t="shared" si="69"/>
        <v>10782.117983193277</v>
      </c>
      <c r="T91" s="332">
        <f t="shared" si="69"/>
        <v>10782.117983193277</v>
      </c>
      <c r="U91" s="332">
        <f t="shared" si="69"/>
        <v>0</v>
      </c>
      <c r="V91" s="332">
        <f t="shared" si="69"/>
        <v>44429.958319327736</v>
      </c>
      <c r="W91" s="332">
        <f t="shared" si="69"/>
        <v>14429.958319327732</v>
      </c>
      <c r="X91" s="332">
        <f t="shared" si="69"/>
        <v>12579.95831932773</v>
      </c>
      <c r="Y91" s="332">
        <f t="shared" si="69"/>
        <v>0</v>
      </c>
      <c r="Z91" s="332">
        <f t="shared" si="69"/>
        <v>53013.920168067227</v>
      </c>
      <c r="AA91" s="332">
        <f t="shared" si="69"/>
        <v>69555.5</v>
      </c>
      <c r="AB91" s="332">
        <f t="shared" si="69"/>
        <v>42555.5</v>
      </c>
      <c r="AC91" s="332">
        <f t="shared" si="69"/>
        <v>0</v>
      </c>
      <c r="AD91" s="332">
        <f t="shared" si="69"/>
        <v>42555.5</v>
      </c>
      <c r="AE91" s="332">
        <f t="shared" si="69"/>
        <v>62555.5</v>
      </c>
      <c r="AF91" s="332">
        <f t="shared" si="69"/>
        <v>45555.5</v>
      </c>
      <c r="AG91" s="332">
        <f t="shared" si="69"/>
        <v>0</v>
      </c>
      <c r="AH91" s="332">
        <f t="shared" si="69"/>
        <v>52555.5</v>
      </c>
      <c r="AI91" s="332">
        <f t="shared" si="69"/>
        <v>52555.5</v>
      </c>
      <c r="AJ91" s="332">
        <f t="shared" si="69"/>
        <v>42555.5</v>
      </c>
      <c r="AK91" s="332">
        <f t="shared" si="69"/>
        <v>0</v>
      </c>
      <c r="AL91" s="332">
        <f t="shared" si="69"/>
        <v>42555.5</v>
      </c>
      <c r="AM91" s="332">
        <f t="shared" si="69"/>
        <v>42555.5</v>
      </c>
      <c r="AN91" s="332">
        <f t="shared" si="69"/>
        <v>48705.5</v>
      </c>
      <c r="AO91" s="332">
        <f t="shared" si="69"/>
        <v>0</v>
      </c>
      <c r="AP91" s="332">
        <f t="shared" si="69"/>
        <v>65213.920168067227</v>
      </c>
      <c r="AQ91" s="332">
        <f t="shared" si="69"/>
        <v>84755.5</v>
      </c>
      <c r="AR91" s="332">
        <f t="shared" ref="AR91:BT91" si="70">AR72+AR61+AR54+AR52+AR38+AR32+AR27+AR23+AR17+AR8</f>
        <v>51755.5</v>
      </c>
      <c r="AS91" s="332">
        <f t="shared" si="70"/>
        <v>0</v>
      </c>
      <c r="AT91" s="332">
        <f t="shared" si="70"/>
        <v>51755.5</v>
      </c>
      <c r="AU91" s="332">
        <f t="shared" si="70"/>
        <v>56755.5</v>
      </c>
      <c r="AV91" s="332">
        <f t="shared" si="70"/>
        <v>81755.5</v>
      </c>
      <c r="AW91" s="332">
        <f t="shared" si="70"/>
        <v>0</v>
      </c>
      <c r="AX91" s="332">
        <f t="shared" si="70"/>
        <v>66755.5</v>
      </c>
      <c r="AY91" s="332">
        <f t="shared" si="70"/>
        <v>61755.5</v>
      </c>
      <c r="AZ91" s="332">
        <f t="shared" si="70"/>
        <v>51755.5</v>
      </c>
      <c r="BA91" s="332">
        <f t="shared" si="70"/>
        <v>0</v>
      </c>
      <c r="BB91" s="332">
        <f t="shared" si="70"/>
        <v>51755.5</v>
      </c>
      <c r="BC91" s="332">
        <f t="shared" si="70"/>
        <v>51755.5</v>
      </c>
      <c r="BD91" s="332">
        <f t="shared" si="70"/>
        <v>61905.5</v>
      </c>
      <c r="BE91" s="332">
        <f t="shared" si="70"/>
        <v>0</v>
      </c>
      <c r="BF91" s="332">
        <f t="shared" si="70"/>
        <v>65213.920168067227</v>
      </c>
      <c r="BG91" s="332">
        <f t="shared" si="70"/>
        <v>91755.5</v>
      </c>
      <c r="BH91" s="332">
        <f t="shared" si="70"/>
        <v>51755.5</v>
      </c>
      <c r="BI91" s="332">
        <f t="shared" si="70"/>
        <v>0</v>
      </c>
      <c r="BJ91" s="332">
        <f t="shared" si="70"/>
        <v>51755.5</v>
      </c>
      <c r="BK91" s="332">
        <f t="shared" si="70"/>
        <v>56755.5</v>
      </c>
      <c r="BL91" s="332">
        <f t="shared" si="70"/>
        <v>81755.5</v>
      </c>
      <c r="BM91" s="332">
        <f t="shared" si="70"/>
        <v>0</v>
      </c>
      <c r="BN91" s="332">
        <f t="shared" si="70"/>
        <v>71755.5</v>
      </c>
      <c r="BO91" s="332">
        <f t="shared" si="70"/>
        <v>61755.5</v>
      </c>
      <c r="BP91" s="332">
        <f t="shared" si="70"/>
        <v>51755.5</v>
      </c>
      <c r="BQ91" s="332">
        <f t="shared" si="70"/>
        <v>0</v>
      </c>
      <c r="BR91" s="332">
        <f t="shared" si="70"/>
        <v>51755.5</v>
      </c>
      <c r="BS91" s="332">
        <f t="shared" si="70"/>
        <v>51755.5</v>
      </c>
      <c r="BT91" s="332">
        <f t="shared" si="70"/>
        <v>61905.5</v>
      </c>
    </row>
    <row r="92" spans="2:72" s="156" customFormat="1"/>
    <row r="93" spans="2:72" s="156" customFormat="1"/>
    <row r="94" spans="2:72" s="156" customFormat="1"/>
    <row r="95" spans="2:72" s="156" customFormat="1"/>
    <row r="96" spans="2:72" s="156" customFormat="1"/>
    <row r="97" s="156" customFormat="1"/>
    <row r="98" s="156" customFormat="1"/>
    <row r="99" s="156" customFormat="1"/>
    <row r="100" s="156" customFormat="1"/>
    <row r="101" s="156" customFormat="1"/>
    <row r="102" s="156" customFormat="1"/>
    <row r="103" s="156" customFormat="1"/>
    <row r="104" s="156" customFormat="1"/>
    <row r="105" s="156" customFormat="1"/>
    <row r="106" s="156" customFormat="1"/>
    <row r="107" s="156" customFormat="1"/>
    <row r="108" s="156" customFormat="1"/>
    <row r="109" s="156" customFormat="1"/>
    <row r="110" s="156" customFormat="1"/>
    <row r="111" s="156" customFormat="1"/>
    <row r="112" s="156" customFormat="1"/>
    <row r="113" s="156" customFormat="1"/>
    <row r="114" s="156" customFormat="1"/>
    <row r="115" s="156" customFormat="1"/>
    <row r="116" s="156" customFormat="1"/>
    <row r="117" s="156" customFormat="1"/>
    <row r="118" s="156" customFormat="1"/>
    <row r="119" s="156" customFormat="1"/>
    <row r="120" s="156" customFormat="1"/>
    <row r="121" s="156" customFormat="1"/>
    <row r="122" s="156" customFormat="1"/>
    <row r="123" s="156" customFormat="1"/>
    <row r="124" s="156" customFormat="1"/>
    <row r="125" s="156" customFormat="1"/>
    <row r="126" s="156" customFormat="1"/>
    <row r="127" s="156" customFormat="1"/>
    <row r="128" s="156" customFormat="1"/>
    <row r="129" s="156" customFormat="1"/>
    <row r="130" s="156" customFormat="1"/>
    <row r="131" s="156" customFormat="1"/>
    <row r="132" s="156" customFormat="1"/>
    <row r="133" s="156" customFormat="1"/>
    <row r="134" s="156" customFormat="1"/>
    <row r="135" s="156" customFormat="1"/>
    <row r="136" s="156" customFormat="1"/>
    <row r="137" s="156" customFormat="1"/>
    <row r="138" s="156" customFormat="1"/>
    <row r="139" s="156" customFormat="1"/>
    <row r="140" s="156" customFormat="1"/>
    <row r="141" s="156" customFormat="1"/>
    <row r="142" s="156" customFormat="1"/>
    <row r="143" s="156" customFormat="1"/>
    <row r="144" s="156" customFormat="1"/>
    <row r="145" spans="2:57" s="156" customFormat="1"/>
    <row r="146" spans="2:57" s="156" customFormat="1"/>
    <row r="147" spans="2:57" s="156" customFormat="1"/>
    <row r="148" spans="2:57" s="156" customFormat="1"/>
    <row r="149" spans="2:57" s="156" customFormat="1"/>
    <row r="150" spans="2:57" s="156" customFormat="1"/>
    <row r="151" spans="2:57" s="156" customFormat="1"/>
    <row r="152" spans="2:57" s="156" customFormat="1"/>
    <row r="153" spans="2:57" s="156" customFormat="1"/>
    <row r="154" spans="2:57" s="156" customFormat="1"/>
    <row r="155" spans="2:57" s="156" customFormat="1"/>
    <row r="156" spans="2:57" s="156" customFormat="1"/>
    <row r="157" spans="2:57" s="156" customFormat="1"/>
    <row r="158" spans="2:57" s="156" customFormat="1"/>
    <row r="159" spans="2:57" s="156" customFormat="1"/>
    <row r="160" spans="2:57" s="156" customFormat="1">
      <c r="B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</row>
    <row r="161" spans="2:57" s="156" customFormat="1">
      <c r="B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</row>
    <row r="162" spans="2:57" s="156" customFormat="1">
      <c r="B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</row>
    <row r="163" spans="2:57" s="156" customFormat="1">
      <c r="B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</row>
    <row r="164" spans="2:57" s="156" customFormat="1">
      <c r="B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</row>
    <row r="165" spans="2:57" s="156" customFormat="1">
      <c r="B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</row>
    <row r="166" spans="2:57" s="156" customFormat="1">
      <c r="B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</row>
    <row r="167" spans="2:57" s="156" customFormat="1">
      <c r="B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</row>
  </sheetData>
  <conditionalFormatting sqref="D9:E16 E33:E36 D33:D37 G33:J37 L33:BT37 D39:E51 G39:J51 L39:BT51">
    <cfRule type="cellIs" dxfId="229" priority="36" operator="equal">
      <formula>0</formula>
    </cfRule>
  </conditionalFormatting>
  <conditionalFormatting sqref="D18:E22">
    <cfRule type="cellIs" dxfId="228" priority="10" operator="equal">
      <formula>0</formula>
    </cfRule>
  </conditionalFormatting>
  <conditionalFormatting sqref="D28:E31">
    <cfRule type="cellIs" dxfId="227" priority="9" operator="equal">
      <formula>0</formula>
    </cfRule>
  </conditionalFormatting>
  <conditionalFormatting sqref="D53:E53">
    <cfRule type="cellIs" dxfId="226" priority="6" operator="equal">
      <formula>0</formula>
    </cfRule>
  </conditionalFormatting>
  <conditionalFormatting sqref="D55:E60">
    <cfRule type="cellIs" dxfId="225" priority="5" operator="equal">
      <formula>0</formula>
    </cfRule>
  </conditionalFormatting>
  <conditionalFormatting sqref="D62:E71">
    <cfRule type="cellIs" dxfId="224" priority="4" operator="equal">
      <formula>0</formula>
    </cfRule>
  </conditionalFormatting>
  <conditionalFormatting sqref="D73:E89">
    <cfRule type="cellIs" dxfId="223" priority="3" operator="equal">
      <formula>0</formula>
    </cfRule>
  </conditionalFormatting>
  <conditionalFormatting sqref="E91">
    <cfRule type="cellIs" dxfId="222" priority="42" operator="equal">
      <formula>0</formula>
    </cfRule>
  </conditionalFormatting>
  <conditionalFormatting sqref="G9:J16 G18:J22 G24:J26 G28:J31 G53:J53 G55:J60 G62:J71 G73:J89">
    <cfRule type="cellIs" dxfId="221" priority="41" operator="equal">
      <formula>0</formula>
    </cfRule>
  </conditionalFormatting>
  <conditionalFormatting sqref="G91:J91">
    <cfRule type="cellIs" dxfId="220" priority="39" operator="equal">
      <formula>0</formula>
    </cfRule>
  </conditionalFormatting>
  <conditionalFormatting sqref="L9:BT16">
    <cfRule type="cellIs" dxfId="219" priority="1" operator="equal">
      <formula>0</formula>
    </cfRule>
  </conditionalFormatting>
  <conditionalFormatting sqref="L18:BT22 D24:E26 L24:BT26 L28:BT31 L53:BT53 L55:BT60 L62:BT71 L73:BT89 L91:BT91">
    <cfRule type="cellIs" dxfId="218" priority="44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1183A-D8B0-7941-893F-5A87E81E7F78}">
  <sheetPr>
    <tabColor theme="4"/>
  </sheetPr>
  <dimension ref="A1:DG126"/>
  <sheetViews>
    <sheetView zoomScale="70" zoomScaleNormal="70" workbookViewId="0">
      <selection activeCell="AY1" sqref="AY1:BG1048576"/>
    </sheetView>
  </sheetViews>
  <sheetFormatPr baseColWidth="10" defaultColWidth="11.44140625" defaultRowHeight="13.8" outlineLevelCol="1"/>
  <cols>
    <col min="1" max="1" width="5.44140625" style="156" customWidth="1"/>
    <col min="2" max="2" width="47.21875" customWidth="1"/>
    <col min="3" max="4" width="14.77734375" customWidth="1"/>
    <col min="5" max="5" width="26.77734375" customWidth="1"/>
    <col min="6" max="7" width="14.5546875" style="156" customWidth="1"/>
    <col min="8" max="8" width="25" style="156" customWidth="1"/>
    <col min="9" max="9" width="20.77734375" style="156" customWidth="1"/>
    <col min="10" max="10" width="13.44140625" style="156" customWidth="1"/>
    <col min="11" max="11" width="10.44140625" style="156" customWidth="1"/>
    <col min="12" max="12" width="12.5546875" style="156" customWidth="1"/>
    <col min="13" max="14" width="11.77734375" style="156" customWidth="1"/>
    <col min="15" max="16" width="13.5546875" style="156" customWidth="1"/>
    <col min="17" max="21" width="11" style="156" customWidth="1"/>
    <col min="22" max="22" width="11" style="284" customWidth="1"/>
    <col min="23" max="28" width="11" style="156" hidden="1" customWidth="1" outlineLevel="1"/>
    <col min="29" max="29" width="11.44140625" style="156" collapsed="1"/>
    <col min="30" max="35" width="0" style="156" hidden="1" customWidth="1" outlineLevel="1"/>
    <col min="36" max="36" width="13.77734375" style="156" customWidth="1" collapsed="1"/>
    <col min="37" max="42" width="11.44140625" style="156" hidden="1" customWidth="1" outlineLevel="1"/>
    <col min="43" max="43" width="11.44140625" style="156" customWidth="1" collapsed="1"/>
    <col min="44" max="46" width="16.77734375" style="156" hidden="1" customWidth="1" outlineLevel="1"/>
    <col min="47" max="47" width="18.77734375" style="156" hidden="1" customWidth="1" outlineLevel="1"/>
    <col min="48" max="48" width="18.5546875" style="156" hidden="1" customWidth="1" outlineLevel="1"/>
    <col min="49" max="49" width="16.77734375" style="156" hidden="1" customWidth="1" outlineLevel="1"/>
    <col min="50" max="50" width="4.5546875" style="156" customWidth="1" collapsed="1"/>
    <col min="51" max="59" width="11.44140625" style="156" hidden="1" customWidth="1"/>
    <col min="60" max="78" width="11.44140625" style="156"/>
  </cols>
  <sheetData>
    <row r="1" spans="2:111" s="156" customFormat="1">
      <c r="V1" s="284"/>
    </row>
    <row r="2" spans="2:111" ht="21">
      <c r="B2" s="197" t="s">
        <v>87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197"/>
      <c r="AH2" s="197"/>
      <c r="AI2" s="197"/>
      <c r="AJ2" s="197"/>
      <c r="AK2" s="197"/>
      <c r="AL2" s="197"/>
      <c r="AM2" s="197"/>
      <c r="AN2" s="197"/>
      <c r="AO2" s="197"/>
      <c r="AP2" s="197"/>
    </row>
    <row r="3" spans="2:111" s="156" customFormat="1" ht="15" customHeight="1">
      <c r="V3" s="284"/>
    </row>
    <row r="4" spans="2:111" s="156" customFormat="1">
      <c r="V4" s="284"/>
    </row>
    <row r="5" spans="2:111" ht="14.4">
      <c r="B5" s="274" t="s">
        <v>87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V5" s="171" t="s">
        <v>174</v>
      </c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Y5" s="244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5"/>
      <c r="CE5" s="235"/>
      <c r="CF5" s="235"/>
      <c r="CG5" s="235"/>
      <c r="CH5" s="235"/>
      <c r="CI5" s="235"/>
      <c r="CJ5" s="235"/>
      <c r="CK5" s="235"/>
      <c r="CL5" s="235"/>
      <c r="CM5" s="235"/>
      <c r="CN5" s="235"/>
      <c r="CO5" s="235"/>
      <c r="CP5" s="235"/>
      <c r="CQ5" s="235"/>
      <c r="CR5" s="235"/>
      <c r="CS5" s="235"/>
      <c r="CT5" s="235"/>
      <c r="CU5" s="235"/>
      <c r="CV5" s="235"/>
      <c r="CW5" s="235"/>
      <c r="CX5" s="235"/>
      <c r="CY5" s="235"/>
      <c r="CZ5" s="235"/>
      <c r="DA5" s="235"/>
      <c r="DB5" s="235"/>
      <c r="DC5" s="235"/>
      <c r="DD5" s="235"/>
      <c r="DE5" s="235"/>
      <c r="DF5" s="235"/>
      <c r="DG5" s="235"/>
    </row>
    <row r="6" spans="2:111" ht="14.4" thickBot="1">
      <c r="B6" s="156"/>
      <c r="C6" s="156"/>
      <c r="D6" s="156"/>
      <c r="E6" s="156"/>
      <c r="V6" s="285"/>
      <c r="W6" s="182"/>
      <c r="X6" s="182"/>
      <c r="Y6" s="182"/>
      <c r="Z6" s="182"/>
      <c r="AA6" s="182"/>
      <c r="AB6" s="182"/>
    </row>
    <row r="7" spans="2:111" ht="14.4">
      <c r="B7" s="178" t="s">
        <v>14</v>
      </c>
      <c r="C7" s="179" t="s">
        <v>88</v>
      </c>
      <c r="D7" s="179" t="s">
        <v>89</v>
      </c>
      <c r="E7" s="179" t="s">
        <v>90</v>
      </c>
      <c r="F7" s="179" t="s">
        <v>91</v>
      </c>
      <c r="G7" s="179" t="s">
        <v>92</v>
      </c>
      <c r="H7" s="300" t="s">
        <v>93</v>
      </c>
      <c r="I7" s="288" t="s">
        <v>376</v>
      </c>
      <c r="J7" s="289" t="s">
        <v>381</v>
      </c>
      <c r="K7" s="289" t="s">
        <v>94</v>
      </c>
      <c r="L7" s="289" t="s">
        <v>382</v>
      </c>
      <c r="M7" s="289" t="s">
        <v>95</v>
      </c>
      <c r="N7" s="289" t="s">
        <v>383</v>
      </c>
      <c r="O7" s="289" t="s">
        <v>96</v>
      </c>
      <c r="P7" s="289" t="s">
        <v>384</v>
      </c>
      <c r="Q7" s="289" t="s">
        <v>97</v>
      </c>
      <c r="R7" s="289" t="s">
        <v>385</v>
      </c>
      <c r="S7" s="289" t="s">
        <v>98</v>
      </c>
      <c r="T7" s="290" t="s">
        <v>386</v>
      </c>
      <c r="V7" s="296">
        <v>2025</v>
      </c>
      <c r="W7" s="294" t="s">
        <v>387</v>
      </c>
      <c r="X7" s="289" t="s">
        <v>388</v>
      </c>
      <c r="Y7" s="289" t="s">
        <v>389</v>
      </c>
      <c r="Z7" s="289" t="s">
        <v>390</v>
      </c>
      <c r="AA7" s="289" t="s">
        <v>391</v>
      </c>
      <c r="AB7" s="290" t="s">
        <v>392</v>
      </c>
      <c r="AC7" s="296">
        <v>2026</v>
      </c>
      <c r="AD7" s="294" t="s">
        <v>387</v>
      </c>
      <c r="AE7" s="289" t="s">
        <v>388</v>
      </c>
      <c r="AF7" s="289" t="s">
        <v>389</v>
      </c>
      <c r="AG7" s="289" t="s">
        <v>390</v>
      </c>
      <c r="AH7" s="289" t="s">
        <v>391</v>
      </c>
      <c r="AI7" s="290" t="s">
        <v>392</v>
      </c>
      <c r="AJ7" s="296">
        <v>2027</v>
      </c>
      <c r="AK7" s="294" t="s">
        <v>387</v>
      </c>
      <c r="AL7" s="289" t="s">
        <v>388</v>
      </c>
      <c r="AM7" s="289" t="s">
        <v>389</v>
      </c>
      <c r="AN7" s="289" t="s">
        <v>390</v>
      </c>
      <c r="AO7" s="289" t="s">
        <v>391</v>
      </c>
      <c r="AP7" s="290" t="s">
        <v>392</v>
      </c>
      <c r="AQ7" s="296">
        <v>2028</v>
      </c>
      <c r="AR7" s="294" t="s">
        <v>387</v>
      </c>
      <c r="AS7" s="289" t="s">
        <v>388</v>
      </c>
      <c r="AT7" s="289" t="s">
        <v>389</v>
      </c>
      <c r="AU7" s="289" t="s">
        <v>390</v>
      </c>
      <c r="AV7" s="289" t="s">
        <v>391</v>
      </c>
      <c r="AW7" s="290" t="s">
        <v>392</v>
      </c>
      <c r="AY7" s="236">
        <v>45658</v>
      </c>
      <c r="AZ7" s="236">
        <v>45689</v>
      </c>
      <c r="BA7" s="236">
        <v>45717</v>
      </c>
      <c r="BB7" s="236">
        <v>45748</v>
      </c>
      <c r="BC7" s="236">
        <v>45778</v>
      </c>
      <c r="BD7" s="236">
        <v>45809</v>
      </c>
      <c r="BE7" s="236">
        <v>45839</v>
      </c>
      <c r="BF7" s="236">
        <v>45870</v>
      </c>
      <c r="BG7" s="236">
        <v>45901</v>
      </c>
      <c r="BH7" s="236" t="s">
        <v>418</v>
      </c>
      <c r="BI7" s="236">
        <v>45931</v>
      </c>
      <c r="BJ7" s="236">
        <v>45962</v>
      </c>
      <c r="BK7" s="236">
        <v>45992</v>
      </c>
      <c r="BL7" s="236" t="s">
        <v>419</v>
      </c>
      <c r="BM7" s="236">
        <v>46023</v>
      </c>
      <c r="BN7" s="236">
        <v>46054</v>
      </c>
      <c r="BO7" s="236">
        <v>46082</v>
      </c>
      <c r="BP7" s="236" t="s">
        <v>420</v>
      </c>
      <c r="BQ7" s="236">
        <v>46113</v>
      </c>
      <c r="BR7" s="236">
        <v>46143</v>
      </c>
      <c r="BS7" s="236">
        <v>46174</v>
      </c>
      <c r="BT7" s="236" t="s">
        <v>421</v>
      </c>
      <c r="BU7" s="236">
        <v>46204</v>
      </c>
      <c r="BV7" s="236">
        <v>46235</v>
      </c>
      <c r="BW7" s="236">
        <v>46266</v>
      </c>
      <c r="BX7" s="236" t="s">
        <v>422</v>
      </c>
      <c r="BY7" s="236">
        <v>46296</v>
      </c>
      <c r="BZ7" s="236">
        <v>46327</v>
      </c>
      <c r="CA7" s="236">
        <v>46357</v>
      </c>
      <c r="CB7" s="236" t="s">
        <v>423</v>
      </c>
      <c r="CC7" s="236">
        <v>46388</v>
      </c>
      <c r="CD7" s="236">
        <v>46419</v>
      </c>
      <c r="CE7" s="236">
        <v>46447</v>
      </c>
      <c r="CF7" s="236" t="s">
        <v>425</v>
      </c>
      <c r="CG7" s="236">
        <v>46478</v>
      </c>
      <c r="CH7" s="236">
        <v>46508</v>
      </c>
      <c r="CI7" s="236">
        <v>46539</v>
      </c>
      <c r="CJ7" s="236" t="s">
        <v>424</v>
      </c>
      <c r="CK7" s="236">
        <v>46569</v>
      </c>
      <c r="CL7" s="236">
        <v>46600</v>
      </c>
      <c r="CM7" s="236">
        <v>46631</v>
      </c>
      <c r="CN7" s="236" t="s">
        <v>426</v>
      </c>
      <c r="CO7" s="236">
        <v>46661</v>
      </c>
      <c r="CP7" s="236">
        <v>46692</v>
      </c>
      <c r="CQ7" s="236">
        <v>46722</v>
      </c>
      <c r="CR7" s="236" t="s">
        <v>427</v>
      </c>
      <c r="CS7" s="236">
        <v>46753</v>
      </c>
      <c r="CT7" s="236">
        <v>46784</v>
      </c>
      <c r="CU7" s="236">
        <v>46813</v>
      </c>
      <c r="CV7" s="319" t="s">
        <v>428</v>
      </c>
      <c r="CW7" s="236">
        <v>46844</v>
      </c>
      <c r="CX7" s="236">
        <v>46874</v>
      </c>
      <c r="CY7" s="236">
        <v>46905</v>
      </c>
      <c r="CZ7" s="319" t="s">
        <v>429</v>
      </c>
      <c r="DA7" s="236">
        <v>46935</v>
      </c>
      <c r="DB7" s="236">
        <v>46966</v>
      </c>
      <c r="DC7" s="236">
        <v>46997</v>
      </c>
      <c r="DD7" s="236" t="s">
        <v>430</v>
      </c>
      <c r="DE7" s="236">
        <v>47027</v>
      </c>
      <c r="DF7" s="236">
        <v>47058</v>
      </c>
      <c r="DG7" s="236">
        <v>47088</v>
      </c>
    </row>
    <row r="8" spans="2:111" ht="14.4">
      <c r="B8" s="250" t="s">
        <v>99</v>
      </c>
      <c r="C8" s="251"/>
      <c r="D8" s="251"/>
      <c r="E8" s="251"/>
      <c r="F8" s="251"/>
      <c r="G8" s="251"/>
      <c r="H8" s="301">
        <f>SUM(H9:H16)</f>
        <v>372000</v>
      </c>
      <c r="I8" s="304"/>
      <c r="J8" s="283">
        <f>SUM(J9:J16)</f>
        <v>111600</v>
      </c>
      <c r="K8" s="283"/>
      <c r="L8" s="283">
        <f t="shared" ref="L8:T8" si="0">SUM(L9:L16)</f>
        <v>111600</v>
      </c>
      <c r="M8" s="283"/>
      <c r="N8" s="283">
        <f t="shared" si="0"/>
        <v>97200</v>
      </c>
      <c r="O8" s="283"/>
      <c r="P8" s="283">
        <f t="shared" si="0"/>
        <v>22800</v>
      </c>
      <c r="Q8" s="283"/>
      <c r="R8" s="283">
        <f t="shared" si="0"/>
        <v>28800</v>
      </c>
      <c r="S8" s="283"/>
      <c r="T8" s="305">
        <f t="shared" si="0"/>
        <v>0</v>
      </c>
      <c r="V8" s="297">
        <f>SUM(V9:V16)</f>
        <v>283000</v>
      </c>
      <c r="W8" s="286">
        <f t="shared" ref="W8:AB8" si="1">SUM(W9:W16)</f>
        <v>84900</v>
      </c>
      <c r="X8" s="286">
        <f t="shared" si="1"/>
        <v>87300</v>
      </c>
      <c r="Y8" s="286">
        <f t="shared" si="1"/>
        <v>68100</v>
      </c>
      <c r="Z8" s="286">
        <f t="shared" si="1"/>
        <v>15100</v>
      </c>
      <c r="AA8" s="286">
        <f t="shared" si="1"/>
        <v>27600</v>
      </c>
      <c r="AB8" s="286">
        <f t="shared" si="1"/>
        <v>0</v>
      </c>
      <c r="AC8" s="297">
        <f t="shared" ref="AC8" si="2">SUM(AC9:AC16)</f>
        <v>372000</v>
      </c>
      <c r="AD8" s="286">
        <f>SUM(AD9:AD16)</f>
        <v>111600</v>
      </c>
      <c r="AE8" s="286">
        <f t="shared" ref="AE8:AI8" si="3">SUM(AE9:AE16)</f>
        <v>111600</v>
      </c>
      <c r="AF8" s="286">
        <f t="shared" si="3"/>
        <v>97200</v>
      </c>
      <c r="AG8" s="286">
        <f t="shared" si="3"/>
        <v>22800</v>
      </c>
      <c r="AH8" s="286">
        <f t="shared" si="3"/>
        <v>28800</v>
      </c>
      <c r="AI8" s="286">
        <f t="shared" si="3"/>
        <v>0</v>
      </c>
      <c r="AJ8" s="297">
        <f>SUM(AJ9:AJ16)</f>
        <v>372000</v>
      </c>
      <c r="AK8" s="286">
        <f t="shared" ref="AK8:AP8" si="4">SUM(AK9:AK16)</f>
        <v>111600</v>
      </c>
      <c r="AL8" s="286">
        <f t="shared" si="4"/>
        <v>111600</v>
      </c>
      <c r="AM8" s="286">
        <f t="shared" si="4"/>
        <v>97200</v>
      </c>
      <c r="AN8" s="286">
        <f t="shared" si="4"/>
        <v>22800</v>
      </c>
      <c r="AO8" s="286">
        <f t="shared" si="4"/>
        <v>28800</v>
      </c>
      <c r="AP8" s="286">
        <f t="shared" si="4"/>
        <v>0</v>
      </c>
      <c r="AQ8" s="297">
        <f>SUM(AQ9:AQ16)</f>
        <v>372000</v>
      </c>
      <c r="AR8" s="286">
        <f t="shared" ref="AR8:AW8" si="5">SUM(AR9:AR16)</f>
        <v>111600</v>
      </c>
      <c r="AS8" s="286">
        <f>SUM(AS9:AS16)</f>
        <v>111600</v>
      </c>
      <c r="AT8" s="286">
        <f t="shared" si="5"/>
        <v>97200</v>
      </c>
      <c r="AU8" s="286">
        <f t="shared" si="5"/>
        <v>22800</v>
      </c>
      <c r="AV8" s="286">
        <f t="shared" si="5"/>
        <v>28800</v>
      </c>
      <c r="AW8" s="286">
        <f t="shared" si="5"/>
        <v>0</v>
      </c>
      <c r="AY8" s="318">
        <f t="shared" ref="AY8:BG8" si="6">SUM(AY9:AY16)</f>
        <v>12000</v>
      </c>
      <c r="AZ8" s="318">
        <f t="shared" si="6"/>
        <v>24000</v>
      </c>
      <c r="BA8" s="318">
        <f t="shared" si="6"/>
        <v>24000</v>
      </c>
      <c r="BB8" s="318">
        <f t="shared" si="6"/>
        <v>24000</v>
      </c>
      <c r="BC8" s="318">
        <f t="shared" si="6"/>
        <v>24000</v>
      </c>
      <c r="BD8" s="318">
        <f t="shared" si="6"/>
        <v>24000</v>
      </c>
      <c r="BE8" s="318">
        <f t="shared" si="6"/>
        <v>24000</v>
      </c>
      <c r="BF8" s="318">
        <f t="shared" si="6"/>
        <v>24000</v>
      </c>
      <c r="BG8" s="318">
        <f t="shared" si="6"/>
        <v>24000</v>
      </c>
      <c r="BH8" s="318"/>
      <c r="BI8" s="318">
        <f>SUM(BI9:BI16)</f>
        <v>24000</v>
      </c>
      <c r="BJ8" s="318">
        <f t="shared" ref="BJ8:DG8" si="7">SUM(BJ9:BJ16)</f>
        <v>24000</v>
      </c>
      <c r="BK8" s="318">
        <f t="shared" si="7"/>
        <v>31000</v>
      </c>
      <c r="BL8" s="318"/>
      <c r="BM8" s="318">
        <f t="shared" si="7"/>
        <v>31000</v>
      </c>
      <c r="BN8" s="318">
        <f t="shared" si="7"/>
        <v>31000</v>
      </c>
      <c r="BO8" s="318">
        <f t="shared" si="7"/>
        <v>31000</v>
      </c>
      <c r="BP8" s="318"/>
      <c r="BQ8" s="318">
        <f t="shared" si="7"/>
        <v>31000</v>
      </c>
      <c r="BR8" s="318">
        <f t="shared" si="7"/>
        <v>31000</v>
      </c>
      <c r="BS8" s="318">
        <f t="shared" si="7"/>
        <v>31000</v>
      </c>
      <c r="BT8" s="318"/>
      <c r="BU8" s="318">
        <f t="shared" si="7"/>
        <v>31000</v>
      </c>
      <c r="BV8" s="318">
        <f t="shared" si="7"/>
        <v>31000</v>
      </c>
      <c r="BW8" s="318">
        <f t="shared" si="7"/>
        <v>31000</v>
      </c>
      <c r="BX8" s="318"/>
      <c r="BY8" s="318">
        <f t="shared" si="7"/>
        <v>31000</v>
      </c>
      <c r="BZ8" s="318">
        <f t="shared" si="7"/>
        <v>31000</v>
      </c>
      <c r="CA8" s="318">
        <f t="shared" si="7"/>
        <v>31000</v>
      </c>
      <c r="CB8" s="318"/>
      <c r="CC8" s="318">
        <f t="shared" si="7"/>
        <v>31000</v>
      </c>
      <c r="CD8" s="318">
        <f t="shared" si="7"/>
        <v>31000</v>
      </c>
      <c r="CE8" s="318">
        <f t="shared" si="7"/>
        <v>31000</v>
      </c>
      <c r="CF8" s="318"/>
      <c r="CG8" s="318">
        <f t="shared" si="7"/>
        <v>31000</v>
      </c>
      <c r="CH8" s="318">
        <f t="shared" si="7"/>
        <v>31000</v>
      </c>
      <c r="CI8" s="318">
        <f t="shared" si="7"/>
        <v>31000</v>
      </c>
      <c r="CJ8" s="318"/>
      <c r="CK8" s="318">
        <f t="shared" si="7"/>
        <v>31000</v>
      </c>
      <c r="CL8" s="318">
        <f t="shared" si="7"/>
        <v>31000</v>
      </c>
      <c r="CM8" s="318">
        <f t="shared" si="7"/>
        <v>31000</v>
      </c>
      <c r="CN8" s="318"/>
      <c r="CO8" s="318">
        <f t="shared" si="7"/>
        <v>31000</v>
      </c>
      <c r="CP8" s="318">
        <f t="shared" si="7"/>
        <v>31000</v>
      </c>
      <c r="CQ8" s="318">
        <f t="shared" si="7"/>
        <v>31000</v>
      </c>
      <c r="CR8" s="318"/>
      <c r="CS8" s="318">
        <f t="shared" si="7"/>
        <v>31000</v>
      </c>
      <c r="CT8" s="318">
        <f t="shared" si="7"/>
        <v>31000</v>
      </c>
      <c r="CU8" s="318">
        <f t="shared" si="7"/>
        <v>31000</v>
      </c>
      <c r="CV8" s="318"/>
      <c r="CW8" s="318">
        <f t="shared" si="7"/>
        <v>31000</v>
      </c>
      <c r="CX8" s="318">
        <f t="shared" si="7"/>
        <v>31000</v>
      </c>
      <c r="CY8" s="318">
        <f t="shared" si="7"/>
        <v>31000</v>
      </c>
      <c r="CZ8" s="318"/>
      <c r="DA8" s="318">
        <f t="shared" si="7"/>
        <v>31000</v>
      </c>
      <c r="DB8" s="318">
        <f t="shared" si="7"/>
        <v>31000</v>
      </c>
      <c r="DC8" s="318">
        <f t="shared" si="7"/>
        <v>31000</v>
      </c>
      <c r="DD8" s="318"/>
      <c r="DE8" s="318">
        <f t="shared" si="7"/>
        <v>31000</v>
      </c>
      <c r="DF8" s="318">
        <f t="shared" si="7"/>
        <v>31000</v>
      </c>
      <c r="DG8" s="318">
        <f t="shared" si="7"/>
        <v>31000</v>
      </c>
    </row>
    <row r="9" spans="2:111" ht="14.4">
      <c r="B9" s="256" t="s">
        <v>100</v>
      </c>
      <c r="C9" s="260">
        <v>45587</v>
      </c>
      <c r="D9" s="260"/>
      <c r="E9" s="207">
        <v>120000</v>
      </c>
      <c r="F9" s="253">
        <v>0.2</v>
      </c>
      <c r="G9" s="261">
        <v>1</v>
      </c>
      <c r="H9" s="302">
        <f>(E9+(E9*F9))*G9</f>
        <v>144000</v>
      </c>
      <c r="I9" s="306">
        <v>0.3</v>
      </c>
      <c r="J9" s="207">
        <f>H9*I9</f>
        <v>43200</v>
      </c>
      <c r="K9" s="253">
        <v>0.5</v>
      </c>
      <c r="L9" s="207">
        <f>H9*K9</f>
        <v>72000</v>
      </c>
      <c r="M9" s="253"/>
      <c r="N9" s="207">
        <f t="shared" ref="N9:N16" si="8">H9*M9</f>
        <v>0</v>
      </c>
      <c r="O9" s="253">
        <v>0.1</v>
      </c>
      <c r="P9" s="207">
        <f>H9*O9</f>
        <v>14400</v>
      </c>
      <c r="Q9" s="253">
        <v>0.1</v>
      </c>
      <c r="R9" s="207">
        <f>H9*Q9</f>
        <v>14400</v>
      </c>
      <c r="S9" s="253"/>
      <c r="T9" s="291"/>
      <c r="V9" s="298">
        <f t="shared" ref="V9:V33" si="9">SUM(AY9:BK9)</f>
        <v>144000</v>
      </c>
      <c r="W9" s="287">
        <f t="shared" ref="W9:W16" si="10">SUM(AY9:BK9)*I9</f>
        <v>43200</v>
      </c>
      <c r="X9" s="207">
        <f t="shared" ref="X9:X16" si="11">SUM(AY9:BK9)*K9</f>
        <v>72000</v>
      </c>
      <c r="Y9" s="207">
        <f t="shared" ref="Y9:Y16" si="12">SUM(AY9:BK9)*M9</f>
        <v>0</v>
      </c>
      <c r="Z9" s="207">
        <f t="shared" ref="Z9:Z16" si="13">SUM(AY9:BK9)*O9</f>
        <v>14400</v>
      </c>
      <c r="AA9" s="207">
        <f t="shared" ref="AA9:AA16" si="14">SUM(AY9:BK9)*Q9</f>
        <v>14400</v>
      </c>
      <c r="AB9" s="291">
        <f t="shared" ref="AB9:AB16" si="15">SUM(AY9:BK9)*S9</f>
        <v>0</v>
      </c>
      <c r="AC9" s="298">
        <f>SUM(BM9:CA9)</f>
        <v>144000</v>
      </c>
      <c r="AD9" s="287">
        <f t="shared" ref="AD9:AD16" si="16">SUM(BM9:CA9)*I9</f>
        <v>43200</v>
      </c>
      <c r="AE9" s="207">
        <f t="shared" ref="AE9:AE16" si="17">SUM(BM9:CA9)*K9</f>
        <v>72000</v>
      </c>
      <c r="AF9" s="207">
        <f t="shared" ref="AF9:AF16" si="18">SUM(BM9:CA9)*M9</f>
        <v>0</v>
      </c>
      <c r="AG9" s="207">
        <f t="shared" ref="AG9:AG16" si="19">SUM(BM9:CA9)*O9</f>
        <v>14400</v>
      </c>
      <c r="AH9" s="207">
        <f t="shared" ref="AH9:AH16" si="20">SUM(BM9:CA9)*Q9</f>
        <v>14400</v>
      </c>
      <c r="AI9" s="291">
        <f t="shared" ref="AI9:AI16" si="21">SUM(BM9:CA9)*S9</f>
        <v>0</v>
      </c>
      <c r="AJ9" s="298">
        <f t="shared" ref="AJ9:AJ12" si="22">SUM(CC9:CQ9)</f>
        <v>144000</v>
      </c>
      <c r="AK9" s="287">
        <f>SUM(CS9:DG9)*I9</f>
        <v>43200</v>
      </c>
      <c r="AL9" s="287">
        <f t="shared" ref="AL9:AL16" si="23">SUM(CC9:CQ9)*K9</f>
        <v>72000</v>
      </c>
      <c r="AM9" s="287">
        <f t="shared" ref="AM9:AM16" si="24">SUM(CC9:CQ9)*M9</f>
        <v>0</v>
      </c>
      <c r="AN9" s="287">
        <f t="shared" ref="AN9:AN16" si="25">SUM(CC9:CQ9)*O9</f>
        <v>14400</v>
      </c>
      <c r="AO9" s="287">
        <f t="shared" ref="AO9:AO16" si="26">SUM(CC9:CQ9)*Q9</f>
        <v>14400</v>
      </c>
      <c r="AP9" s="287">
        <f t="shared" ref="AP9:AP16" si="27">SUM(CC9:CQ9)*S9</f>
        <v>0</v>
      </c>
      <c r="AQ9" s="298">
        <f>SUM(CS9:DG9)</f>
        <v>144000</v>
      </c>
      <c r="AR9" s="287">
        <f>SUM(CS9:DG9)*I9</f>
        <v>43200</v>
      </c>
      <c r="AS9" s="287">
        <f>SUM(CS9:DG9)*K9</f>
        <v>72000</v>
      </c>
      <c r="AT9" s="287">
        <f>SUM(CS9:DG9)*M9</f>
        <v>0</v>
      </c>
      <c r="AU9" s="287">
        <f>SUM(CS9:DG9)*O9</f>
        <v>14400</v>
      </c>
      <c r="AV9" s="287">
        <f>SUM(CS9:DG9)*Q9</f>
        <v>14400</v>
      </c>
      <c r="AW9" s="287">
        <f>SUM(CS9:DG9)*S9</f>
        <v>0</v>
      </c>
      <c r="AY9" s="207">
        <f>$H$9/12</f>
        <v>12000</v>
      </c>
      <c r="AZ9" s="207">
        <f t="shared" ref="AZ9:DG9" si="28">$H$9/12</f>
        <v>12000</v>
      </c>
      <c r="BA9" s="207">
        <f t="shared" si="28"/>
        <v>12000</v>
      </c>
      <c r="BB9" s="207">
        <f t="shared" si="28"/>
        <v>12000</v>
      </c>
      <c r="BC9" s="207">
        <f t="shared" si="28"/>
        <v>12000</v>
      </c>
      <c r="BD9" s="207">
        <f t="shared" si="28"/>
        <v>12000</v>
      </c>
      <c r="BE9" s="207">
        <f t="shared" si="28"/>
        <v>12000</v>
      </c>
      <c r="BF9" s="207">
        <f t="shared" si="28"/>
        <v>12000</v>
      </c>
      <c r="BG9" s="207">
        <f t="shared" si="28"/>
        <v>12000</v>
      </c>
      <c r="BH9" s="318"/>
      <c r="BI9" s="207">
        <f t="shared" si="28"/>
        <v>12000</v>
      </c>
      <c r="BJ9" s="207">
        <f t="shared" si="28"/>
        <v>12000</v>
      </c>
      <c r="BK9" s="207">
        <f t="shared" si="28"/>
        <v>12000</v>
      </c>
      <c r="BL9" s="318"/>
      <c r="BM9" s="207">
        <f t="shared" si="28"/>
        <v>12000</v>
      </c>
      <c r="BN9" s="207">
        <f t="shared" si="28"/>
        <v>12000</v>
      </c>
      <c r="BO9" s="207">
        <f t="shared" si="28"/>
        <v>12000</v>
      </c>
      <c r="BP9" s="318"/>
      <c r="BQ9" s="207">
        <f t="shared" si="28"/>
        <v>12000</v>
      </c>
      <c r="BR9" s="207">
        <f t="shared" si="28"/>
        <v>12000</v>
      </c>
      <c r="BS9" s="207">
        <f t="shared" si="28"/>
        <v>12000</v>
      </c>
      <c r="BT9" s="318"/>
      <c r="BU9" s="207">
        <f t="shared" si="28"/>
        <v>12000</v>
      </c>
      <c r="BV9" s="207">
        <f t="shared" si="28"/>
        <v>12000</v>
      </c>
      <c r="BW9" s="207">
        <f t="shared" si="28"/>
        <v>12000</v>
      </c>
      <c r="BX9" s="318"/>
      <c r="BY9" s="207">
        <f t="shared" si="28"/>
        <v>12000</v>
      </c>
      <c r="BZ9" s="207">
        <f t="shared" si="28"/>
        <v>12000</v>
      </c>
      <c r="CA9" s="207">
        <f t="shared" si="28"/>
        <v>12000</v>
      </c>
      <c r="CB9" s="318"/>
      <c r="CC9" s="207">
        <f t="shared" si="28"/>
        <v>12000</v>
      </c>
      <c r="CD9" s="207">
        <f t="shared" si="28"/>
        <v>12000</v>
      </c>
      <c r="CE9" s="207">
        <f t="shared" si="28"/>
        <v>12000</v>
      </c>
      <c r="CF9" s="318"/>
      <c r="CG9" s="207">
        <f t="shared" si="28"/>
        <v>12000</v>
      </c>
      <c r="CH9" s="207">
        <f t="shared" si="28"/>
        <v>12000</v>
      </c>
      <c r="CI9" s="207">
        <f t="shared" si="28"/>
        <v>12000</v>
      </c>
      <c r="CJ9" s="318"/>
      <c r="CK9" s="207">
        <f t="shared" si="28"/>
        <v>12000</v>
      </c>
      <c r="CL9" s="207">
        <f t="shared" si="28"/>
        <v>12000</v>
      </c>
      <c r="CM9" s="207">
        <f t="shared" si="28"/>
        <v>12000</v>
      </c>
      <c r="CN9" s="318"/>
      <c r="CO9" s="207">
        <f t="shared" si="28"/>
        <v>12000</v>
      </c>
      <c r="CP9" s="207">
        <f t="shared" si="28"/>
        <v>12000</v>
      </c>
      <c r="CQ9" s="207">
        <f t="shared" si="28"/>
        <v>12000</v>
      </c>
      <c r="CR9" s="318"/>
      <c r="CS9" s="207">
        <f t="shared" si="28"/>
        <v>12000</v>
      </c>
      <c r="CT9" s="207">
        <f t="shared" si="28"/>
        <v>12000</v>
      </c>
      <c r="CU9" s="207">
        <f t="shared" si="28"/>
        <v>12000</v>
      </c>
      <c r="CV9" s="318"/>
      <c r="CW9" s="207">
        <f t="shared" si="28"/>
        <v>12000</v>
      </c>
      <c r="CX9" s="207">
        <f t="shared" si="28"/>
        <v>12000</v>
      </c>
      <c r="CY9" s="207">
        <f t="shared" si="28"/>
        <v>12000</v>
      </c>
      <c r="CZ9" s="318"/>
      <c r="DA9" s="207">
        <f t="shared" si="28"/>
        <v>12000</v>
      </c>
      <c r="DB9" s="207">
        <f t="shared" si="28"/>
        <v>12000</v>
      </c>
      <c r="DC9" s="207">
        <f t="shared" si="28"/>
        <v>12000</v>
      </c>
      <c r="DD9" s="318"/>
      <c r="DE9" s="207">
        <f t="shared" si="28"/>
        <v>12000</v>
      </c>
      <c r="DF9" s="207">
        <f t="shared" si="28"/>
        <v>12000</v>
      </c>
      <c r="DG9" s="207">
        <f t="shared" si="28"/>
        <v>12000</v>
      </c>
    </row>
    <row r="10" spans="2:111" ht="14.4">
      <c r="B10" s="257" t="s">
        <v>101</v>
      </c>
      <c r="C10" s="260">
        <v>45689</v>
      </c>
      <c r="D10" s="260"/>
      <c r="E10" s="207">
        <v>120000</v>
      </c>
      <c r="F10" s="253">
        <v>0.2</v>
      </c>
      <c r="G10" s="261">
        <v>1</v>
      </c>
      <c r="H10" s="302">
        <f t="shared" ref="H10:H11" si="29">(E10+(E10*F10))*G10</f>
        <v>144000</v>
      </c>
      <c r="I10" s="306">
        <v>0.3</v>
      </c>
      <c r="J10" s="207">
        <f t="shared" ref="J10:J15" si="30">H10*I10</f>
        <v>43200</v>
      </c>
      <c r="K10" s="253">
        <v>0.1</v>
      </c>
      <c r="L10" s="207">
        <f t="shared" ref="L10:L33" si="31">H10*K10</f>
        <v>14400</v>
      </c>
      <c r="M10" s="253">
        <v>0.5</v>
      </c>
      <c r="N10" s="207">
        <f>H10*M10</f>
        <v>72000</v>
      </c>
      <c r="O10" s="253"/>
      <c r="P10" s="207">
        <f t="shared" ref="P10:P16" si="32">H10*O10</f>
        <v>0</v>
      </c>
      <c r="Q10" s="253">
        <v>0.1</v>
      </c>
      <c r="R10" s="207">
        <f t="shared" ref="R10:R16" si="33">H10*Q10</f>
        <v>14400</v>
      </c>
      <c r="S10" s="253"/>
      <c r="T10" s="291"/>
      <c r="V10" s="298">
        <f t="shared" si="9"/>
        <v>132000</v>
      </c>
      <c r="W10" s="287">
        <f t="shared" si="10"/>
        <v>39600</v>
      </c>
      <c r="X10" s="207">
        <f t="shared" si="11"/>
        <v>13200</v>
      </c>
      <c r="Y10" s="207">
        <f t="shared" si="12"/>
        <v>66000</v>
      </c>
      <c r="Z10" s="207">
        <f t="shared" si="13"/>
        <v>0</v>
      </c>
      <c r="AA10" s="207">
        <f t="shared" si="14"/>
        <v>13200</v>
      </c>
      <c r="AB10" s="291">
        <f t="shared" si="15"/>
        <v>0</v>
      </c>
      <c r="AC10" s="298">
        <f t="shared" ref="AC10:AC14" si="34">SUM(BM10:CA10)</f>
        <v>144000</v>
      </c>
      <c r="AD10" s="287">
        <f t="shared" si="16"/>
        <v>43200</v>
      </c>
      <c r="AE10" s="207">
        <f t="shared" si="17"/>
        <v>14400</v>
      </c>
      <c r="AF10" s="207">
        <f t="shared" si="18"/>
        <v>72000</v>
      </c>
      <c r="AG10" s="207">
        <f t="shared" si="19"/>
        <v>0</v>
      </c>
      <c r="AH10" s="207">
        <f t="shared" si="20"/>
        <v>14400</v>
      </c>
      <c r="AI10" s="291">
        <f t="shared" si="21"/>
        <v>0</v>
      </c>
      <c r="AJ10" s="298">
        <f t="shared" si="22"/>
        <v>144000</v>
      </c>
      <c r="AK10" s="287">
        <f t="shared" ref="AK10:AK16" si="35">SUM(CC10:CQ10)*I10</f>
        <v>43200</v>
      </c>
      <c r="AL10" s="287">
        <f t="shared" si="23"/>
        <v>14400</v>
      </c>
      <c r="AM10" s="287">
        <f t="shared" si="24"/>
        <v>72000</v>
      </c>
      <c r="AN10" s="287">
        <f t="shared" si="25"/>
        <v>0</v>
      </c>
      <c r="AO10" s="287">
        <f t="shared" si="26"/>
        <v>14400</v>
      </c>
      <c r="AP10" s="287">
        <f t="shared" si="27"/>
        <v>0</v>
      </c>
      <c r="AQ10" s="298">
        <f>SUM(CS10:DG10)</f>
        <v>144000</v>
      </c>
      <c r="AR10" s="287">
        <f>SUM(CS10:DG10)*I10</f>
        <v>43200</v>
      </c>
      <c r="AS10" s="287">
        <f>SUM(CS10:DG10)*K10</f>
        <v>14400</v>
      </c>
      <c r="AT10" s="287">
        <f>SUM(CS10:DG10)*M10</f>
        <v>72000</v>
      </c>
      <c r="AU10" s="287">
        <f>SUM(CS10:DG10)*O10</f>
        <v>0</v>
      </c>
      <c r="AV10" s="287">
        <f>SUM(CS10:DG10)*Q10</f>
        <v>14400</v>
      </c>
      <c r="AW10" s="287">
        <f>SUM(CS10:DG10)*S10</f>
        <v>0</v>
      </c>
      <c r="AY10" s="207"/>
      <c r="AZ10" s="207">
        <f t="shared" ref="AZ10:DG10" si="36">$H$10/12</f>
        <v>12000</v>
      </c>
      <c r="BA10" s="207">
        <f t="shared" si="36"/>
        <v>12000</v>
      </c>
      <c r="BB10" s="207">
        <f t="shared" si="36"/>
        <v>12000</v>
      </c>
      <c r="BC10" s="207">
        <f t="shared" si="36"/>
        <v>12000</v>
      </c>
      <c r="BD10" s="207">
        <f t="shared" si="36"/>
        <v>12000</v>
      </c>
      <c r="BE10" s="207">
        <f t="shared" si="36"/>
        <v>12000</v>
      </c>
      <c r="BF10" s="207">
        <f t="shared" si="36"/>
        <v>12000</v>
      </c>
      <c r="BG10" s="207">
        <f t="shared" si="36"/>
        <v>12000</v>
      </c>
      <c r="BH10" s="318"/>
      <c r="BI10" s="207">
        <f t="shared" si="36"/>
        <v>12000</v>
      </c>
      <c r="BJ10" s="207">
        <f t="shared" si="36"/>
        <v>12000</v>
      </c>
      <c r="BK10" s="207">
        <f t="shared" si="36"/>
        <v>12000</v>
      </c>
      <c r="BL10" s="318"/>
      <c r="BM10" s="207">
        <f t="shared" si="36"/>
        <v>12000</v>
      </c>
      <c r="BN10" s="207">
        <f t="shared" si="36"/>
        <v>12000</v>
      </c>
      <c r="BO10" s="207">
        <f t="shared" si="36"/>
        <v>12000</v>
      </c>
      <c r="BP10" s="318"/>
      <c r="BQ10" s="207">
        <f t="shared" si="36"/>
        <v>12000</v>
      </c>
      <c r="BR10" s="207">
        <f t="shared" si="36"/>
        <v>12000</v>
      </c>
      <c r="BS10" s="207">
        <f t="shared" si="36"/>
        <v>12000</v>
      </c>
      <c r="BT10" s="318"/>
      <c r="BU10" s="207">
        <f t="shared" si="36"/>
        <v>12000</v>
      </c>
      <c r="BV10" s="207">
        <f t="shared" si="36"/>
        <v>12000</v>
      </c>
      <c r="BW10" s="207">
        <f t="shared" si="36"/>
        <v>12000</v>
      </c>
      <c r="BX10" s="318"/>
      <c r="BY10" s="207">
        <f t="shared" si="36"/>
        <v>12000</v>
      </c>
      <c r="BZ10" s="207">
        <f t="shared" si="36"/>
        <v>12000</v>
      </c>
      <c r="CA10" s="207">
        <f t="shared" si="36"/>
        <v>12000</v>
      </c>
      <c r="CB10" s="318"/>
      <c r="CC10" s="207">
        <f t="shared" si="36"/>
        <v>12000</v>
      </c>
      <c r="CD10" s="207">
        <f t="shared" si="36"/>
        <v>12000</v>
      </c>
      <c r="CE10" s="207">
        <f t="shared" si="36"/>
        <v>12000</v>
      </c>
      <c r="CF10" s="318"/>
      <c r="CG10" s="207">
        <f t="shared" si="36"/>
        <v>12000</v>
      </c>
      <c r="CH10" s="207">
        <f t="shared" si="36"/>
        <v>12000</v>
      </c>
      <c r="CI10" s="207">
        <f t="shared" si="36"/>
        <v>12000</v>
      </c>
      <c r="CJ10" s="318"/>
      <c r="CK10" s="207">
        <f t="shared" si="36"/>
        <v>12000</v>
      </c>
      <c r="CL10" s="207">
        <f t="shared" si="36"/>
        <v>12000</v>
      </c>
      <c r="CM10" s="207">
        <f t="shared" si="36"/>
        <v>12000</v>
      </c>
      <c r="CN10" s="318"/>
      <c r="CO10" s="207">
        <f t="shared" si="36"/>
        <v>12000</v>
      </c>
      <c r="CP10" s="207">
        <f t="shared" si="36"/>
        <v>12000</v>
      </c>
      <c r="CQ10" s="207">
        <f t="shared" si="36"/>
        <v>12000</v>
      </c>
      <c r="CR10" s="318"/>
      <c r="CS10" s="207">
        <f t="shared" si="36"/>
        <v>12000</v>
      </c>
      <c r="CT10" s="207">
        <f t="shared" si="36"/>
        <v>12000</v>
      </c>
      <c r="CU10" s="207">
        <f t="shared" si="36"/>
        <v>12000</v>
      </c>
      <c r="CV10" s="318"/>
      <c r="CW10" s="207">
        <f t="shared" si="36"/>
        <v>12000</v>
      </c>
      <c r="CX10" s="207">
        <f t="shared" si="36"/>
        <v>12000</v>
      </c>
      <c r="CY10" s="207">
        <f t="shared" si="36"/>
        <v>12000</v>
      </c>
      <c r="CZ10" s="318"/>
      <c r="DA10" s="207">
        <f t="shared" si="36"/>
        <v>12000</v>
      </c>
      <c r="DB10" s="207">
        <f t="shared" si="36"/>
        <v>12000</v>
      </c>
      <c r="DC10" s="207">
        <f t="shared" si="36"/>
        <v>12000</v>
      </c>
      <c r="DD10" s="318"/>
      <c r="DE10" s="207">
        <f t="shared" si="36"/>
        <v>12000</v>
      </c>
      <c r="DF10" s="207">
        <f t="shared" si="36"/>
        <v>12000</v>
      </c>
      <c r="DG10" s="207">
        <f t="shared" si="36"/>
        <v>12000</v>
      </c>
    </row>
    <row r="11" spans="2:111" ht="14.4">
      <c r="B11" s="257" t="s">
        <v>102</v>
      </c>
      <c r="C11" s="260">
        <v>45992</v>
      </c>
      <c r="D11" s="260"/>
      <c r="E11" s="207">
        <v>70000</v>
      </c>
      <c r="F11" s="253">
        <v>0.2</v>
      </c>
      <c r="G11" s="261">
        <v>1</v>
      </c>
      <c r="H11" s="302">
        <f t="shared" si="29"/>
        <v>84000</v>
      </c>
      <c r="I11" s="306">
        <v>0.3</v>
      </c>
      <c r="J11" s="207">
        <f t="shared" si="30"/>
        <v>25200</v>
      </c>
      <c r="K11" s="253">
        <v>0.3</v>
      </c>
      <c r="L11" s="207">
        <f t="shared" si="31"/>
        <v>25200</v>
      </c>
      <c r="M11" s="253">
        <v>0.3</v>
      </c>
      <c r="N11" s="207">
        <f t="shared" si="8"/>
        <v>25200</v>
      </c>
      <c r="O11" s="253">
        <v>0.1</v>
      </c>
      <c r="P11" s="207">
        <f t="shared" si="32"/>
        <v>8400</v>
      </c>
      <c r="Q11" s="253"/>
      <c r="R11" s="207">
        <f t="shared" si="33"/>
        <v>0</v>
      </c>
      <c r="S11" s="253"/>
      <c r="T11" s="291"/>
      <c r="V11" s="298">
        <f t="shared" si="9"/>
        <v>7000</v>
      </c>
      <c r="W11" s="287">
        <f t="shared" si="10"/>
        <v>2100</v>
      </c>
      <c r="X11" s="207">
        <f t="shared" si="11"/>
        <v>2100</v>
      </c>
      <c r="Y11" s="207">
        <f t="shared" si="12"/>
        <v>2100</v>
      </c>
      <c r="Z11" s="207">
        <f t="shared" si="13"/>
        <v>700</v>
      </c>
      <c r="AA11" s="207">
        <f t="shared" si="14"/>
        <v>0</v>
      </c>
      <c r="AB11" s="291">
        <f t="shared" si="15"/>
        <v>0</v>
      </c>
      <c r="AC11" s="298">
        <f t="shared" si="34"/>
        <v>84000</v>
      </c>
      <c r="AD11" s="287">
        <f t="shared" si="16"/>
        <v>25200</v>
      </c>
      <c r="AE11" s="207">
        <f t="shared" si="17"/>
        <v>25200</v>
      </c>
      <c r="AF11" s="207">
        <f t="shared" si="18"/>
        <v>25200</v>
      </c>
      <c r="AG11" s="207">
        <f t="shared" si="19"/>
        <v>8400</v>
      </c>
      <c r="AH11" s="207">
        <f t="shared" si="20"/>
        <v>0</v>
      </c>
      <c r="AI11" s="291">
        <f t="shared" si="21"/>
        <v>0</v>
      </c>
      <c r="AJ11" s="298">
        <f t="shared" si="22"/>
        <v>84000</v>
      </c>
      <c r="AK11" s="287">
        <f t="shared" si="35"/>
        <v>25200</v>
      </c>
      <c r="AL11" s="287">
        <f t="shared" si="23"/>
        <v>25200</v>
      </c>
      <c r="AM11" s="287">
        <f t="shared" si="24"/>
        <v>25200</v>
      </c>
      <c r="AN11" s="287">
        <f t="shared" si="25"/>
        <v>8400</v>
      </c>
      <c r="AO11" s="287">
        <f t="shared" si="26"/>
        <v>0</v>
      </c>
      <c r="AP11" s="287">
        <f t="shared" si="27"/>
        <v>0</v>
      </c>
      <c r="AQ11" s="298">
        <f t="shared" ref="AQ11:AQ14" si="37">SUM(CS11:DG11)</f>
        <v>84000</v>
      </c>
      <c r="AR11" s="287">
        <f>SUM(CS11:DG11)*I11</f>
        <v>25200</v>
      </c>
      <c r="AS11" s="287">
        <f>SUM(CS11:DG11)*K11</f>
        <v>25200</v>
      </c>
      <c r="AT11" s="287">
        <f>SUM(CS11:DG11)*M11</f>
        <v>25200</v>
      </c>
      <c r="AU11" s="287">
        <f>SUM(CS11:DG11)*O11</f>
        <v>8400</v>
      </c>
      <c r="AV11" s="287">
        <f>SUM(CS11:DG11)*Q11</f>
        <v>0</v>
      </c>
      <c r="AW11" s="287">
        <f>SUM(CS11:DG11)*S11</f>
        <v>0</v>
      </c>
      <c r="AY11" s="207"/>
      <c r="AZ11" s="207"/>
      <c r="BA11" s="207"/>
      <c r="BB11" s="207"/>
      <c r="BC11" s="207"/>
      <c r="BD11" s="207"/>
      <c r="BE11" s="207"/>
      <c r="BF11" s="207"/>
      <c r="BG11" s="207"/>
      <c r="BH11" s="318"/>
      <c r="BI11" s="207"/>
      <c r="BJ11" s="207"/>
      <c r="BK11" s="207">
        <f t="shared" ref="BK11:DG11" si="38">$H11/12</f>
        <v>7000</v>
      </c>
      <c r="BL11" s="318"/>
      <c r="BM11" s="207">
        <f t="shared" si="38"/>
        <v>7000</v>
      </c>
      <c r="BN11" s="207">
        <f t="shared" si="38"/>
        <v>7000</v>
      </c>
      <c r="BO11" s="207">
        <f t="shared" si="38"/>
        <v>7000</v>
      </c>
      <c r="BP11" s="318"/>
      <c r="BQ11" s="207">
        <f t="shared" si="38"/>
        <v>7000</v>
      </c>
      <c r="BR11" s="207">
        <f t="shared" si="38"/>
        <v>7000</v>
      </c>
      <c r="BS11" s="207">
        <f t="shared" si="38"/>
        <v>7000</v>
      </c>
      <c r="BT11" s="318"/>
      <c r="BU11" s="207">
        <f t="shared" si="38"/>
        <v>7000</v>
      </c>
      <c r="BV11" s="207">
        <f t="shared" si="38"/>
        <v>7000</v>
      </c>
      <c r="BW11" s="207">
        <f t="shared" si="38"/>
        <v>7000</v>
      </c>
      <c r="BX11" s="318"/>
      <c r="BY11" s="207">
        <f t="shared" si="38"/>
        <v>7000</v>
      </c>
      <c r="BZ11" s="207">
        <f t="shared" si="38"/>
        <v>7000</v>
      </c>
      <c r="CA11" s="207">
        <f t="shared" si="38"/>
        <v>7000</v>
      </c>
      <c r="CB11" s="318"/>
      <c r="CC11" s="207">
        <f t="shared" si="38"/>
        <v>7000</v>
      </c>
      <c r="CD11" s="207">
        <f t="shared" si="38"/>
        <v>7000</v>
      </c>
      <c r="CE11" s="207">
        <f t="shared" si="38"/>
        <v>7000</v>
      </c>
      <c r="CF11" s="318"/>
      <c r="CG11" s="207">
        <f t="shared" si="38"/>
        <v>7000</v>
      </c>
      <c r="CH11" s="207">
        <f t="shared" si="38"/>
        <v>7000</v>
      </c>
      <c r="CI11" s="207">
        <f t="shared" si="38"/>
        <v>7000</v>
      </c>
      <c r="CJ11" s="318"/>
      <c r="CK11" s="207">
        <f t="shared" si="38"/>
        <v>7000</v>
      </c>
      <c r="CL11" s="207">
        <f t="shared" si="38"/>
        <v>7000</v>
      </c>
      <c r="CM11" s="207">
        <f t="shared" si="38"/>
        <v>7000</v>
      </c>
      <c r="CN11" s="318"/>
      <c r="CO11" s="207">
        <f t="shared" si="38"/>
        <v>7000</v>
      </c>
      <c r="CP11" s="207">
        <f t="shared" si="38"/>
        <v>7000</v>
      </c>
      <c r="CQ11" s="207">
        <f t="shared" si="38"/>
        <v>7000</v>
      </c>
      <c r="CR11" s="318"/>
      <c r="CS11" s="207">
        <f t="shared" si="38"/>
        <v>7000</v>
      </c>
      <c r="CT11" s="207">
        <f t="shared" si="38"/>
        <v>7000</v>
      </c>
      <c r="CU11" s="207">
        <f t="shared" si="38"/>
        <v>7000</v>
      </c>
      <c r="CV11" s="318"/>
      <c r="CW11" s="207">
        <f t="shared" si="38"/>
        <v>7000</v>
      </c>
      <c r="CX11" s="207">
        <f t="shared" si="38"/>
        <v>7000</v>
      </c>
      <c r="CY11" s="207">
        <f t="shared" si="38"/>
        <v>7000</v>
      </c>
      <c r="CZ11" s="318"/>
      <c r="DA11" s="207">
        <f t="shared" si="38"/>
        <v>7000</v>
      </c>
      <c r="DB11" s="207">
        <f t="shared" si="38"/>
        <v>7000</v>
      </c>
      <c r="DC11" s="207">
        <f t="shared" si="38"/>
        <v>7000</v>
      </c>
      <c r="DD11" s="318"/>
      <c r="DE11" s="207">
        <f t="shared" si="38"/>
        <v>7000</v>
      </c>
      <c r="DF11" s="207">
        <f t="shared" si="38"/>
        <v>7000</v>
      </c>
      <c r="DG11" s="207">
        <f t="shared" si="38"/>
        <v>7000</v>
      </c>
    </row>
    <row r="12" spans="2:111" ht="14.4">
      <c r="B12" s="249"/>
      <c r="C12" s="173"/>
      <c r="D12" s="173"/>
      <c r="E12" s="207"/>
      <c r="F12" s="253"/>
      <c r="G12" s="261"/>
      <c r="H12" s="302"/>
      <c r="I12" s="306"/>
      <c r="J12" s="207">
        <f t="shared" si="30"/>
        <v>0</v>
      </c>
      <c r="K12" s="253"/>
      <c r="L12" s="207">
        <f t="shared" si="31"/>
        <v>0</v>
      </c>
      <c r="M12" s="253"/>
      <c r="N12" s="207">
        <f t="shared" si="8"/>
        <v>0</v>
      </c>
      <c r="O12" s="253"/>
      <c r="P12" s="207">
        <f t="shared" si="32"/>
        <v>0</v>
      </c>
      <c r="Q12" s="253"/>
      <c r="R12" s="207">
        <f t="shared" si="33"/>
        <v>0</v>
      </c>
      <c r="S12" s="253"/>
      <c r="T12" s="291"/>
      <c r="V12" s="298">
        <f t="shared" si="9"/>
        <v>0</v>
      </c>
      <c r="W12" s="287">
        <f t="shared" si="10"/>
        <v>0</v>
      </c>
      <c r="X12" s="207">
        <f t="shared" si="11"/>
        <v>0</v>
      </c>
      <c r="Y12" s="207">
        <f t="shared" si="12"/>
        <v>0</v>
      </c>
      <c r="Z12" s="207">
        <f t="shared" si="13"/>
        <v>0</v>
      </c>
      <c r="AA12" s="207">
        <f t="shared" si="14"/>
        <v>0</v>
      </c>
      <c r="AB12" s="291">
        <f t="shared" si="15"/>
        <v>0</v>
      </c>
      <c r="AC12" s="298">
        <f t="shared" si="34"/>
        <v>0</v>
      </c>
      <c r="AD12" s="287">
        <f t="shared" si="16"/>
        <v>0</v>
      </c>
      <c r="AE12" s="207">
        <f t="shared" si="17"/>
        <v>0</v>
      </c>
      <c r="AF12" s="207">
        <f t="shared" si="18"/>
        <v>0</v>
      </c>
      <c r="AG12" s="207">
        <f t="shared" si="19"/>
        <v>0</v>
      </c>
      <c r="AH12" s="207">
        <f t="shared" si="20"/>
        <v>0</v>
      </c>
      <c r="AI12" s="291">
        <f t="shared" si="21"/>
        <v>0</v>
      </c>
      <c r="AJ12" s="298">
        <f t="shared" si="22"/>
        <v>0</v>
      </c>
      <c r="AK12" s="287">
        <f t="shared" si="35"/>
        <v>0</v>
      </c>
      <c r="AL12" s="287">
        <f t="shared" si="23"/>
        <v>0</v>
      </c>
      <c r="AM12" s="287">
        <f t="shared" si="24"/>
        <v>0</v>
      </c>
      <c r="AN12" s="287">
        <f t="shared" si="25"/>
        <v>0</v>
      </c>
      <c r="AO12" s="287">
        <f t="shared" si="26"/>
        <v>0</v>
      </c>
      <c r="AP12" s="287">
        <f t="shared" si="27"/>
        <v>0</v>
      </c>
      <c r="AQ12" s="298">
        <f t="shared" si="37"/>
        <v>0</v>
      </c>
      <c r="AR12" s="287">
        <f>SUM(CS12:DG12)*I12</f>
        <v>0</v>
      </c>
      <c r="AS12" s="287">
        <f>SUM(CS13:DG13)*K12</f>
        <v>0</v>
      </c>
      <c r="AT12" s="287">
        <f>SUM(CS12:DG12)*M12</f>
        <v>0</v>
      </c>
      <c r="AU12" s="287">
        <f>SUM(CS12:DG12)*O12</f>
        <v>0</v>
      </c>
      <c r="AV12" s="287">
        <f>SUM(CS12:DG12)*Q12</f>
        <v>0</v>
      </c>
      <c r="AW12" s="287">
        <f>SUM(CS12:DG12)*S12</f>
        <v>0</v>
      </c>
      <c r="AY12" s="207"/>
      <c r="AZ12" s="207"/>
      <c r="BA12" s="207"/>
      <c r="BB12" s="207"/>
      <c r="BC12" s="207"/>
      <c r="BD12" s="207"/>
      <c r="BE12" s="207"/>
      <c r="BF12" s="207"/>
      <c r="BG12" s="207"/>
      <c r="BH12" s="318"/>
      <c r="BI12" s="207"/>
      <c r="BJ12" s="207"/>
      <c r="BK12" s="207"/>
      <c r="BL12" s="318"/>
      <c r="BM12" s="207"/>
      <c r="BN12" s="207"/>
      <c r="BO12" s="207"/>
      <c r="BP12" s="318"/>
      <c r="BQ12" s="207"/>
      <c r="BR12" s="207"/>
      <c r="BS12" s="207"/>
      <c r="BT12" s="318"/>
      <c r="BU12" s="207"/>
      <c r="BV12" s="207"/>
      <c r="BW12" s="207"/>
      <c r="BX12" s="318"/>
      <c r="BY12" s="207"/>
      <c r="BZ12" s="207"/>
      <c r="CA12" s="207"/>
      <c r="CB12" s="318"/>
      <c r="CC12" s="207"/>
      <c r="CD12" s="207"/>
      <c r="CE12" s="207"/>
      <c r="CF12" s="318"/>
      <c r="CG12" s="207"/>
      <c r="CH12" s="207"/>
      <c r="CI12" s="207"/>
      <c r="CJ12" s="318"/>
      <c r="CK12" s="207"/>
      <c r="CL12" s="207"/>
      <c r="CM12" s="207"/>
      <c r="CN12" s="318"/>
      <c r="CO12" s="207"/>
      <c r="CP12" s="207"/>
      <c r="CQ12" s="207"/>
      <c r="CR12" s="318"/>
      <c r="CS12" s="207"/>
      <c r="CT12" s="207"/>
      <c r="CU12" s="207"/>
      <c r="CV12" s="318"/>
      <c r="CW12" s="207"/>
      <c r="CX12" s="207"/>
      <c r="CY12" s="207"/>
      <c r="CZ12" s="318"/>
      <c r="DA12" s="207"/>
      <c r="DB12" s="207"/>
      <c r="DC12" s="207"/>
      <c r="DD12" s="318"/>
      <c r="DE12" s="207"/>
      <c r="DF12" s="207"/>
      <c r="DG12" s="207"/>
    </row>
    <row r="13" spans="2:111" ht="14.4">
      <c r="B13" s="249"/>
      <c r="C13" s="173"/>
      <c r="D13" s="173"/>
      <c r="E13" s="207"/>
      <c r="F13" s="253"/>
      <c r="G13" s="261"/>
      <c r="H13" s="302"/>
      <c r="I13" s="306"/>
      <c r="J13" s="207">
        <f t="shared" si="30"/>
        <v>0</v>
      </c>
      <c r="K13" s="253"/>
      <c r="L13" s="207">
        <f t="shared" si="31"/>
        <v>0</v>
      </c>
      <c r="M13" s="253"/>
      <c r="N13" s="207">
        <f t="shared" si="8"/>
        <v>0</v>
      </c>
      <c r="O13" s="253"/>
      <c r="P13" s="207">
        <f t="shared" si="32"/>
        <v>0</v>
      </c>
      <c r="Q13" s="253"/>
      <c r="R13" s="207">
        <f t="shared" si="33"/>
        <v>0</v>
      </c>
      <c r="S13" s="253"/>
      <c r="T13" s="291"/>
      <c r="V13" s="298">
        <f t="shared" si="9"/>
        <v>0</v>
      </c>
      <c r="W13" s="287">
        <f t="shared" si="10"/>
        <v>0</v>
      </c>
      <c r="X13" s="207">
        <f t="shared" si="11"/>
        <v>0</v>
      </c>
      <c r="Y13" s="207">
        <f t="shared" si="12"/>
        <v>0</v>
      </c>
      <c r="Z13" s="207">
        <f t="shared" si="13"/>
        <v>0</v>
      </c>
      <c r="AA13" s="207">
        <f t="shared" si="14"/>
        <v>0</v>
      </c>
      <c r="AB13" s="291">
        <f t="shared" si="15"/>
        <v>0</v>
      </c>
      <c r="AC13" s="298">
        <f t="shared" si="34"/>
        <v>0</v>
      </c>
      <c r="AD13" s="287">
        <f t="shared" si="16"/>
        <v>0</v>
      </c>
      <c r="AE13" s="207">
        <f t="shared" si="17"/>
        <v>0</v>
      </c>
      <c r="AF13" s="207">
        <f t="shared" si="18"/>
        <v>0</v>
      </c>
      <c r="AG13" s="207">
        <f t="shared" si="19"/>
        <v>0</v>
      </c>
      <c r="AH13" s="207">
        <f t="shared" si="20"/>
        <v>0</v>
      </c>
      <c r="AI13" s="291">
        <f t="shared" si="21"/>
        <v>0</v>
      </c>
      <c r="AJ13" s="298">
        <f>SUM(CC13:CQ13)</f>
        <v>0</v>
      </c>
      <c r="AK13" s="287">
        <f t="shared" si="35"/>
        <v>0</v>
      </c>
      <c r="AL13" s="287">
        <f t="shared" si="23"/>
        <v>0</v>
      </c>
      <c r="AM13" s="287">
        <f t="shared" si="24"/>
        <v>0</v>
      </c>
      <c r="AN13" s="287">
        <f t="shared" si="25"/>
        <v>0</v>
      </c>
      <c r="AO13" s="287">
        <f t="shared" si="26"/>
        <v>0</v>
      </c>
      <c r="AP13" s="287">
        <f t="shared" si="27"/>
        <v>0</v>
      </c>
      <c r="AQ13" s="298">
        <f t="shared" si="37"/>
        <v>0</v>
      </c>
      <c r="AR13" s="287">
        <f>SUM(CL13:DA13)*P13</f>
        <v>0</v>
      </c>
      <c r="AS13" s="287">
        <f>SUM(CL13:DA13)*R13</f>
        <v>0</v>
      </c>
      <c r="AT13" s="287">
        <f>SUM(CS13:DG13)*M13</f>
        <v>0</v>
      </c>
      <c r="AU13" s="287">
        <f>SUM(CL13:DA13)*V13</f>
        <v>0</v>
      </c>
      <c r="AV13" s="287">
        <f>SUM(CL13:DA13)*X13</f>
        <v>0</v>
      </c>
      <c r="AW13" s="287">
        <f>SUM(CL13:DA13)*Z13</f>
        <v>0</v>
      </c>
      <c r="AY13" s="207"/>
      <c r="AZ13" s="207"/>
      <c r="BA13" s="207"/>
      <c r="BB13" s="207"/>
      <c r="BC13" s="207"/>
      <c r="BD13" s="207"/>
      <c r="BE13" s="207"/>
      <c r="BF13" s="207"/>
      <c r="BG13" s="207"/>
      <c r="BH13" s="318"/>
      <c r="BI13" s="207"/>
      <c r="BJ13" s="207"/>
      <c r="BK13" s="207"/>
      <c r="BL13" s="318"/>
      <c r="BM13" s="207"/>
      <c r="BN13" s="207"/>
      <c r="BO13" s="207"/>
      <c r="BP13" s="318"/>
      <c r="BQ13" s="207"/>
      <c r="BR13" s="207"/>
      <c r="BS13" s="207"/>
      <c r="BT13" s="318"/>
      <c r="BU13" s="207"/>
      <c r="BV13" s="207"/>
      <c r="BW13" s="207"/>
      <c r="BX13" s="318"/>
      <c r="BY13" s="207"/>
      <c r="BZ13" s="207"/>
      <c r="CA13" s="207"/>
      <c r="CB13" s="318"/>
      <c r="CC13" s="207"/>
      <c r="CD13" s="207"/>
      <c r="CE13" s="207"/>
      <c r="CF13" s="318"/>
      <c r="CG13" s="207"/>
      <c r="CH13" s="207"/>
      <c r="CI13" s="207"/>
      <c r="CJ13" s="318"/>
      <c r="CK13" s="207"/>
      <c r="CL13" s="207"/>
      <c r="CM13" s="207"/>
      <c r="CN13" s="318"/>
      <c r="CO13" s="207"/>
      <c r="CP13" s="207"/>
      <c r="CQ13" s="207"/>
      <c r="CR13" s="318"/>
      <c r="CS13" s="207"/>
      <c r="CT13" s="207"/>
      <c r="CU13" s="207"/>
      <c r="CV13" s="318"/>
      <c r="CW13" s="207"/>
      <c r="CX13" s="207"/>
      <c r="CY13" s="207"/>
      <c r="CZ13" s="318"/>
      <c r="DA13" s="207"/>
      <c r="DB13" s="207"/>
      <c r="DC13" s="207"/>
      <c r="DD13" s="318"/>
      <c r="DE13" s="207"/>
      <c r="DF13" s="207"/>
      <c r="DG13" s="207"/>
    </row>
    <row r="14" spans="2:111" ht="14.4">
      <c r="B14" s="249"/>
      <c r="C14" s="173"/>
      <c r="D14" s="173"/>
      <c r="E14" s="207"/>
      <c r="F14" s="253"/>
      <c r="G14" s="261"/>
      <c r="H14" s="302"/>
      <c r="I14" s="306"/>
      <c r="J14" s="207">
        <f t="shared" si="30"/>
        <v>0</v>
      </c>
      <c r="K14" s="253"/>
      <c r="L14" s="207">
        <f t="shared" si="31"/>
        <v>0</v>
      </c>
      <c r="M14" s="253"/>
      <c r="N14" s="207">
        <f t="shared" si="8"/>
        <v>0</v>
      </c>
      <c r="O14" s="253"/>
      <c r="P14" s="207">
        <f t="shared" si="32"/>
        <v>0</v>
      </c>
      <c r="Q14" s="253"/>
      <c r="R14" s="207">
        <f t="shared" si="33"/>
        <v>0</v>
      </c>
      <c r="S14" s="253"/>
      <c r="T14" s="291"/>
      <c r="V14" s="298">
        <f t="shared" si="9"/>
        <v>0</v>
      </c>
      <c r="W14" s="287">
        <f t="shared" si="10"/>
        <v>0</v>
      </c>
      <c r="X14" s="207">
        <f t="shared" si="11"/>
        <v>0</v>
      </c>
      <c r="Y14" s="207">
        <f t="shared" si="12"/>
        <v>0</v>
      </c>
      <c r="Z14" s="207">
        <f t="shared" si="13"/>
        <v>0</v>
      </c>
      <c r="AA14" s="207">
        <f t="shared" si="14"/>
        <v>0</v>
      </c>
      <c r="AB14" s="291">
        <f t="shared" si="15"/>
        <v>0</v>
      </c>
      <c r="AC14" s="298">
        <f t="shared" si="34"/>
        <v>0</v>
      </c>
      <c r="AD14" s="287">
        <f t="shared" si="16"/>
        <v>0</v>
      </c>
      <c r="AE14" s="207">
        <f t="shared" si="17"/>
        <v>0</v>
      </c>
      <c r="AF14" s="207">
        <f t="shared" si="18"/>
        <v>0</v>
      </c>
      <c r="AG14" s="207">
        <f t="shared" si="19"/>
        <v>0</v>
      </c>
      <c r="AH14" s="207">
        <f t="shared" si="20"/>
        <v>0</v>
      </c>
      <c r="AI14" s="291">
        <f t="shared" si="21"/>
        <v>0</v>
      </c>
      <c r="AJ14" s="298">
        <f t="shared" ref="AJ14:AJ48" si="39">SUM(CC14:CQ14)</f>
        <v>0</v>
      </c>
      <c r="AK14" s="287">
        <f t="shared" si="35"/>
        <v>0</v>
      </c>
      <c r="AL14" s="287">
        <f t="shared" si="23"/>
        <v>0</v>
      </c>
      <c r="AM14" s="287">
        <f t="shared" si="24"/>
        <v>0</v>
      </c>
      <c r="AN14" s="287">
        <f t="shared" si="25"/>
        <v>0</v>
      </c>
      <c r="AO14" s="287">
        <f t="shared" si="26"/>
        <v>0</v>
      </c>
      <c r="AP14" s="287">
        <f t="shared" si="27"/>
        <v>0</v>
      </c>
      <c r="AQ14" s="298">
        <f t="shared" si="37"/>
        <v>0</v>
      </c>
      <c r="AR14" s="287">
        <f>SUM(CL14:DA14)*P14</f>
        <v>0</v>
      </c>
      <c r="AS14" s="287">
        <f>SUM(CL14:DA14)*R14</f>
        <v>0</v>
      </c>
      <c r="AT14" s="287">
        <f>SUM(CL14:DA14)*T14</f>
        <v>0</v>
      </c>
      <c r="AU14" s="287">
        <f>SUM(CL14:DA14)*V14</f>
        <v>0</v>
      </c>
      <c r="AV14" s="287">
        <f>SUM(CL14:DA14)*X14</f>
        <v>0</v>
      </c>
      <c r="AW14" s="287">
        <f>SUM(CL14:DA14)*Z14</f>
        <v>0</v>
      </c>
      <c r="AY14" s="207"/>
      <c r="AZ14" s="207"/>
      <c r="BA14" s="207"/>
      <c r="BB14" s="207"/>
      <c r="BC14" s="207"/>
      <c r="BD14" s="207"/>
      <c r="BE14" s="207"/>
      <c r="BF14" s="207"/>
      <c r="BG14" s="207"/>
      <c r="BH14" s="318"/>
      <c r="BI14" s="207"/>
      <c r="BJ14" s="207"/>
      <c r="BK14" s="207"/>
      <c r="BL14" s="318"/>
      <c r="BM14" s="207"/>
      <c r="BN14" s="207"/>
      <c r="BO14" s="207"/>
      <c r="BP14" s="318"/>
      <c r="BQ14" s="207"/>
      <c r="BR14" s="207"/>
      <c r="BS14" s="207"/>
      <c r="BT14" s="318"/>
      <c r="BU14" s="207"/>
      <c r="BV14" s="207"/>
      <c r="BW14" s="207"/>
      <c r="BX14" s="318"/>
      <c r="BY14" s="207"/>
      <c r="BZ14" s="207"/>
      <c r="CA14" s="207"/>
      <c r="CB14" s="318"/>
      <c r="CC14" s="207"/>
      <c r="CD14" s="207"/>
      <c r="CE14" s="207"/>
      <c r="CF14" s="318"/>
      <c r="CG14" s="207"/>
      <c r="CH14" s="207"/>
      <c r="CI14" s="207"/>
      <c r="CJ14" s="318"/>
      <c r="CK14" s="207"/>
      <c r="CL14" s="207"/>
      <c r="CM14" s="207"/>
      <c r="CN14" s="318"/>
      <c r="CO14" s="207"/>
      <c r="CP14" s="207"/>
      <c r="CQ14" s="207"/>
      <c r="CR14" s="318"/>
      <c r="CS14" s="207"/>
      <c r="CT14" s="207"/>
      <c r="CU14" s="207"/>
      <c r="CV14" s="318"/>
      <c r="CW14" s="207"/>
      <c r="CX14" s="207"/>
      <c r="CY14" s="207"/>
      <c r="CZ14" s="318"/>
      <c r="DA14" s="207"/>
      <c r="DB14" s="207"/>
      <c r="DC14" s="207"/>
      <c r="DD14" s="318"/>
      <c r="DE14" s="207"/>
      <c r="DF14" s="207"/>
      <c r="DG14" s="207"/>
    </row>
    <row r="15" spans="2:111" ht="14.4">
      <c r="B15" s="249"/>
      <c r="C15" s="173"/>
      <c r="D15" s="173"/>
      <c r="E15" s="207"/>
      <c r="F15" s="253"/>
      <c r="G15" s="261"/>
      <c r="H15" s="302"/>
      <c r="I15" s="306"/>
      <c r="J15" s="207">
        <f t="shared" si="30"/>
        <v>0</v>
      </c>
      <c r="K15" s="253"/>
      <c r="L15" s="207">
        <f t="shared" si="31"/>
        <v>0</v>
      </c>
      <c r="M15" s="253"/>
      <c r="N15" s="207">
        <f t="shared" si="8"/>
        <v>0</v>
      </c>
      <c r="O15" s="253"/>
      <c r="P15" s="207">
        <f t="shared" si="32"/>
        <v>0</v>
      </c>
      <c r="Q15" s="253"/>
      <c r="R15" s="207">
        <f t="shared" si="33"/>
        <v>0</v>
      </c>
      <c r="S15" s="253"/>
      <c r="T15" s="291"/>
      <c r="V15" s="298">
        <f t="shared" si="9"/>
        <v>0</v>
      </c>
      <c r="W15" s="287">
        <f t="shared" si="10"/>
        <v>0</v>
      </c>
      <c r="X15" s="207">
        <f t="shared" si="11"/>
        <v>0</v>
      </c>
      <c r="Y15" s="207">
        <f t="shared" si="12"/>
        <v>0</v>
      </c>
      <c r="Z15" s="207">
        <f t="shared" si="13"/>
        <v>0</v>
      </c>
      <c r="AA15" s="207">
        <f t="shared" si="14"/>
        <v>0</v>
      </c>
      <c r="AB15" s="291">
        <f t="shared" si="15"/>
        <v>0</v>
      </c>
      <c r="AC15" s="298">
        <f t="shared" ref="AC15:AC48" si="40">SUM(BM15:CA15)</f>
        <v>0</v>
      </c>
      <c r="AD15" s="287">
        <f t="shared" si="16"/>
        <v>0</v>
      </c>
      <c r="AE15" s="207">
        <f t="shared" si="17"/>
        <v>0</v>
      </c>
      <c r="AF15" s="207">
        <f t="shared" si="18"/>
        <v>0</v>
      </c>
      <c r="AG15" s="207">
        <f t="shared" si="19"/>
        <v>0</v>
      </c>
      <c r="AH15" s="207">
        <f t="shared" si="20"/>
        <v>0</v>
      </c>
      <c r="AI15" s="291">
        <f t="shared" si="21"/>
        <v>0</v>
      </c>
      <c r="AJ15" s="298">
        <f t="shared" si="39"/>
        <v>0</v>
      </c>
      <c r="AK15" s="287">
        <f t="shared" si="35"/>
        <v>0</v>
      </c>
      <c r="AL15" s="287">
        <f t="shared" si="23"/>
        <v>0</v>
      </c>
      <c r="AM15" s="287">
        <f t="shared" si="24"/>
        <v>0</v>
      </c>
      <c r="AN15" s="287">
        <f t="shared" si="25"/>
        <v>0</v>
      </c>
      <c r="AO15" s="287">
        <f t="shared" si="26"/>
        <v>0</v>
      </c>
      <c r="AP15" s="287">
        <f t="shared" si="27"/>
        <v>0</v>
      </c>
      <c r="AQ15" s="298">
        <f>SUM(CL15:DA15)</f>
        <v>0</v>
      </c>
      <c r="AR15" s="287">
        <f>SUM(CL15:DA15)*P15</f>
        <v>0</v>
      </c>
      <c r="AS15" s="287">
        <f>SUM(CL15:DA15)*R15</f>
        <v>0</v>
      </c>
      <c r="AT15" s="287">
        <f>SUM(CL15:DA15)*T15</f>
        <v>0</v>
      </c>
      <c r="AU15" s="287">
        <f>SUM(CL15:DA15)*V15</f>
        <v>0</v>
      </c>
      <c r="AV15" s="287">
        <f>SUM(CL15:DA15)*X15</f>
        <v>0</v>
      </c>
      <c r="AW15" s="287">
        <f>SUM(CL15:DA15)*Z15</f>
        <v>0</v>
      </c>
      <c r="AY15" s="207"/>
      <c r="AZ15" s="207"/>
      <c r="BA15" s="207"/>
      <c r="BB15" s="207"/>
      <c r="BC15" s="207"/>
      <c r="BD15" s="207"/>
      <c r="BE15" s="207"/>
      <c r="BF15" s="207"/>
      <c r="BG15" s="207"/>
      <c r="BH15" s="318"/>
      <c r="BI15" s="207"/>
      <c r="BJ15" s="207"/>
      <c r="BK15" s="207"/>
      <c r="BL15" s="318"/>
      <c r="BM15" s="207"/>
      <c r="BN15" s="207"/>
      <c r="BO15" s="207"/>
      <c r="BP15" s="318"/>
      <c r="BQ15" s="207"/>
      <c r="BR15" s="207"/>
      <c r="BS15" s="207"/>
      <c r="BT15" s="318"/>
      <c r="BU15" s="207"/>
      <c r="BV15" s="207"/>
      <c r="BW15" s="207"/>
      <c r="BX15" s="318"/>
      <c r="BY15" s="207"/>
      <c r="BZ15" s="207"/>
      <c r="CA15" s="207"/>
      <c r="CB15" s="318"/>
      <c r="CC15" s="207"/>
      <c r="CD15" s="207"/>
      <c r="CE15" s="207"/>
      <c r="CF15" s="318"/>
      <c r="CG15" s="207"/>
      <c r="CH15" s="207"/>
      <c r="CI15" s="207"/>
      <c r="CJ15" s="318"/>
      <c r="CK15" s="207"/>
      <c r="CL15" s="207"/>
      <c r="CM15" s="207"/>
      <c r="CN15" s="318"/>
      <c r="CO15" s="207"/>
      <c r="CP15" s="207"/>
      <c r="CQ15" s="207"/>
      <c r="CR15" s="318"/>
      <c r="CS15" s="207"/>
      <c r="CT15" s="207"/>
      <c r="CU15" s="207"/>
      <c r="CV15" s="318"/>
      <c r="CW15" s="207"/>
      <c r="CX15" s="207"/>
      <c r="CY15" s="207"/>
      <c r="CZ15" s="318"/>
      <c r="DA15" s="207"/>
      <c r="DB15" s="207"/>
      <c r="DC15" s="207"/>
      <c r="DD15" s="318"/>
      <c r="DE15" s="207"/>
      <c r="DF15" s="207"/>
      <c r="DG15" s="207"/>
    </row>
    <row r="16" spans="2:111" ht="14.4">
      <c r="B16" s="249"/>
      <c r="C16" s="173"/>
      <c r="D16" s="173"/>
      <c r="E16" s="207"/>
      <c r="F16" s="253"/>
      <c r="G16" s="261"/>
      <c r="H16" s="302"/>
      <c r="I16" s="306"/>
      <c r="J16" s="207"/>
      <c r="K16" s="253"/>
      <c r="L16" s="207">
        <f t="shared" si="31"/>
        <v>0</v>
      </c>
      <c r="M16" s="253"/>
      <c r="N16" s="207">
        <f t="shared" si="8"/>
        <v>0</v>
      </c>
      <c r="O16" s="253"/>
      <c r="P16" s="207">
        <f t="shared" si="32"/>
        <v>0</v>
      </c>
      <c r="Q16" s="253"/>
      <c r="R16" s="207">
        <f t="shared" si="33"/>
        <v>0</v>
      </c>
      <c r="S16" s="253"/>
      <c r="T16" s="291"/>
      <c r="V16" s="298">
        <f t="shared" si="9"/>
        <v>0</v>
      </c>
      <c r="W16" s="287">
        <f t="shared" si="10"/>
        <v>0</v>
      </c>
      <c r="X16" s="207">
        <f t="shared" si="11"/>
        <v>0</v>
      </c>
      <c r="Y16" s="207">
        <f t="shared" si="12"/>
        <v>0</v>
      </c>
      <c r="Z16" s="207">
        <f t="shared" si="13"/>
        <v>0</v>
      </c>
      <c r="AA16" s="207">
        <f t="shared" si="14"/>
        <v>0</v>
      </c>
      <c r="AB16" s="291">
        <f t="shared" si="15"/>
        <v>0</v>
      </c>
      <c r="AC16" s="298">
        <f t="shared" si="40"/>
        <v>0</v>
      </c>
      <c r="AD16" s="287">
        <f t="shared" si="16"/>
        <v>0</v>
      </c>
      <c r="AE16" s="207">
        <f t="shared" si="17"/>
        <v>0</v>
      </c>
      <c r="AF16" s="207">
        <f t="shared" si="18"/>
        <v>0</v>
      </c>
      <c r="AG16" s="207">
        <f t="shared" si="19"/>
        <v>0</v>
      </c>
      <c r="AH16" s="207">
        <f t="shared" si="20"/>
        <v>0</v>
      </c>
      <c r="AI16" s="291">
        <f t="shared" si="21"/>
        <v>0</v>
      </c>
      <c r="AJ16" s="298">
        <f t="shared" si="39"/>
        <v>0</v>
      </c>
      <c r="AK16" s="287">
        <f t="shared" si="35"/>
        <v>0</v>
      </c>
      <c r="AL16" s="287">
        <f t="shared" si="23"/>
        <v>0</v>
      </c>
      <c r="AM16" s="287">
        <f t="shared" si="24"/>
        <v>0</v>
      </c>
      <c r="AN16" s="287">
        <f t="shared" si="25"/>
        <v>0</v>
      </c>
      <c r="AO16" s="287">
        <f t="shared" si="26"/>
        <v>0</v>
      </c>
      <c r="AP16" s="287">
        <f t="shared" si="27"/>
        <v>0</v>
      </c>
      <c r="AQ16" s="298">
        <f>SUM(CL16:DA16)</f>
        <v>0</v>
      </c>
      <c r="AR16" s="287">
        <f>SUM(CL16:DA16)*P16</f>
        <v>0</v>
      </c>
      <c r="AS16" s="287">
        <f>SUM(CL16:DA16)*R16</f>
        <v>0</v>
      </c>
      <c r="AT16" s="287">
        <f>SUM(CL16:DA16)*T16</f>
        <v>0</v>
      </c>
      <c r="AU16" s="287">
        <f>SUM(CL16:DA16)*V16</f>
        <v>0</v>
      </c>
      <c r="AV16" s="287">
        <f>SUM(CL16:DA16)*X16</f>
        <v>0</v>
      </c>
      <c r="AW16" s="287">
        <f>SUM(CL16:DA16)*Z16</f>
        <v>0</v>
      </c>
      <c r="AY16" s="207"/>
      <c r="AZ16" s="207"/>
      <c r="BA16" s="207"/>
      <c r="BB16" s="207"/>
      <c r="BC16" s="207"/>
      <c r="BD16" s="207"/>
      <c r="BE16" s="207"/>
      <c r="BF16" s="207"/>
      <c r="BG16" s="207"/>
      <c r="BH16" s="318"/>
      <c r="BI16" s="207"/>
      <c r="BJ16" s="207"/>
      <c r="BK16" s="207"/>
      <c r="BL16" s="318"/>
      <c r="BM16" s="207"/>
      <c r="BN16" s="207"/>
      <c r="BO16" s="207"/>
      <c r="BP16" s="318"/>
      <c r="BQ16" s="207"/>
      <c r="BR16" s="207"/>
      <c r="BS16" s="207"/>
      <c r="BT16" s="318"/>
      <c r="BU16" s="207"/>
      <c r="BV16" s="207"/>
      <c r="BW16" s="207"/>
      <c r="BX16" s="318"/>
      <c r="BY16" s="207"/>
      <c r="BZ16" s="207"/>
      <c r="CA16" s="207"/>
      <c r="CB16" s="318"/>
      <c r="CC16" s="207"/>
      <c r="CD16" s="207"/>
      <c r="CE16" s="207"/>
      <c r="CF16" s="318"/>
      <c r="CG16" s="207"/>
      <c r="CH16" s="207"/>
      <c r="CI16" s="207"/>
      <c r="CJ16" s="318"/>
      <c r="CK16" s="207"/>
      <c r="CL16" s="207"/>
      <c r="CM16" s="207"/>
      <c r="CN16" s="318"/>
      <c r="CO16" s="207"/>
      <c r="CP16" s="207"/>
      <c r="CQ16" s="207"/>
      <c r="CR16" s="318"/>
      <c r="CS16" s="207"/>
      <c r="CT16" s="207"/>
      <c r="CU16" s="207"/>
      <c r="CV16" s="318"/>
      <c r="CW16" s="207"/>
      <c r="CX16" s="207"/>
      <c r="CY16" s="207"/>
      <c r="CZ16" s="318"/>
      <c r="DA16" s="207"/>
      <c r="DB16" s="207"/>
      <c r="DC16" s="207"/>
      <c r="DD16" s="318"/>
      <c r="DE16" s="207"/>
      <c r="DF16" s="207"/>
      <c r="DG16" s="207"/>
    </row>
    <row r="17" spans="2:111" ht="14.4">
      <c r="B17" s="250" t="s">
        <v>103</v>
      </c>
      <c r="C17" s="250"/>
      <c r="D17" s="250"/>
      <c r="E17" s="250"/>
      <c r="F17" s="250"/>
      <c r="G17" s="250"/>
      <c r="H17" s="303">
        <f>SUM(H18:H33)</f>
        <v>715200</v>
      </c>
      <c r="I17" s="307"/>
      <c r="J17" s="283">
        <f>SUM(J18:J33)</f>
        <v>489600</v>
      </c>
      <c r="K17" s="283"/>
      <c r="L17" s="283">
        <f t="shared" ref="L17:R17" si="41">SUM(L18:L33)</f>
        <v>118800</v>
      </c>
      <c r="M17" s="283"/>
      <c r="N17" s="283">
        <f t="shared" si="41"/>
        <v>76800</v>
      </c>
      <c r="O17" s="283"/>
      <c r="P17" s="283">
        <f t="shared" si="41"/>
        <v>15600</v>
      </c>
      <c r="Q17" s="283"/>
      <c r="R17" s="283">
        <f t="shared" si="41"/>
        <v>14400</v>
      </c>
      <c r="S17" s="283"/>
      <c r="T17" s="305"/>
      <c r="V17" s="297">
        <f>SUM(V18:V33)</f>
        <v>12000</v>
      </c>
      <c r="W17" s="297">
        <f t="shared" ref="W17:AB17" si="42">SUM(W18:W33)</f>
        <v>3000</v>
      </c>
      <c r="X17" s="297">
        <f t="shared" si="42"/>
        <v>3600</v>
      </c>
      <c r="Y17" s="297">
        <f t="shared" si="42"/>
        <v>3600</v>
      </c>
      <c r="Z17" s="297">
        <f t="shared" si="42"/>
        <v>600</v>
      </c>
      <c r="AA17" s="297">
        <f t="shared" si="42"/>
        <v>1200</v>
      </c>
      <c r="AB17" s="297">
        <f t="shared" si="42"/>
        <v>0</v>
      </c>
      <c r="AC17" s="297">
        <f>SUM(AC18:AC33)</f>
        <v>715200</v>
      </c>
      <c r="AD17" s="286">
        <f>SUM(AD18:AD33)</f>
        <v>489600</v>
      </c>
      <c r="AE17" s="286">
        <f t="shared" ref="AE17:AI17" si="43">SUM(AE18:AE33)</f>
        <v>118800</v>
      </c>
      <c r="AF17" s="286">
        <f t="shared" si="43"/>
        <v>76800</v>
      </c>
      <c r="AG17" s="286">
        <f t="shared" si="43"/>
        <v>15600</v>
      </c>
      <c r="AH17" s="286">
        <f t="shared" si="43"/>
        <v>14400</v>
      </c>
      <c r="AI17" s="286">
        <f t="shared" si="43"/>
        <v>0</v>
      </c>
      <c r="AJ17" s="297">
        <f>SUM(AJ18:AJ33)</f>
        <v>715200</v>
      </c>
      <c r="AK17" s="297">
        <f t="shared" ref="AK17:AP17" si="44">SUM(AK18:AK33)</f>
        <v>489600</v>
      </c>
      <c r="AL17" s="297">
        <f t="shared" si="44"/>
        <v>118800</v>
      </c>
      <c r="AM17" s="297">
        <f t="shared" si="44"/>
        <v>76800</v>
      </c>
      <c r="AN17" s="297">
        <f t="shared" si="44"/>
        <v>15600</v>
      </c>
      <c r="AO17" s="297">
        <f t="shared" si="44"/>
        <v>14400</v>
      </c>
      <c r="AP17" s="297">
        <f t="shared" si="44"/>
        <v>0</v>
      </c>
      <c r="AQ17" s="297">
        <f>SUM(AQ18:AQ33)</f>
        <v>715200</v>
      </c>
      <c r="AR17" s="297">
        <f t="shared" ref="AR17:AW17" si="45">SUM(AR18:AR33)</f>
        <v>1224000000</v>
      </c>
      <c r="AS17" s="297">
        <f t="shared" si="45"/>
        <v>1036800000</v>
      </c>
      <c r="AT17" s="297">
        <f t="shared" si="45"/>
        <v>0</v>
      </c>
      <c r="AU17" s="297">
        <f t="shared" si="45"/>
        <v>864000000</v>
      </c>
      <c r="AV17" s="297">
        <f t="shared" si="45"/>
        <v>259200000</v>
      </c>
      <c r="AW17" s="297">
        <f t="shared" si="45"/>
        <v>43200000</v>
      </c>
      <c r="AY17" s="318">
        <f t="shared" ref="AY17:BG17" si="46">SUM(AY18:AY33)</f>
        <v>0</v>
      </c>
      <c r="AZ17" s="318">
        <f t="shared" si="46"/>
        <v>0</v>
      </c>
      <c r="BA17" s="318">
        <f t="shared" si="46"/>
        <v>0</v>
      </c>
      <c r="BB17" s="318">
        <f t="shared" si="46"/>
        <v>0</v>
      </c>
      <c r="BC17" s="318">
        <f t="shared" si="46"/>
        <v>0</v>
      </c>
      <c r="BD17" s="318">
        <f t="shared" si="46"/>
        <v>0</v>
      </c>
      <c r="BE17" s="318">
        <f t="shared" si="46"/>
        <v>0</v>
      </c>
      <c r="BF17" s="318">
        <f t="shared" si="46"/>
        <v>0</v>
      </c>
      <c r="BG17" s="318">
        <f t="shared" si="46"/>
        <v>0</v>
      </c>
      <c r="BH17" s="318"/>
      <c r="BI17" s="318">
        <f>SUM(BI18:BI33)</f>
        <v>0</v>
      </c>
      <c r="BJ17" s="318">
        <f t="shared" ref="BJ17:DG17" si="47">SUM(BJ18:BJ33)</f>
        <v>0</v>
      </c>
      <c r="BK17" s="318">
        <f t="shared" si="47"/>
        <v>12000</v>
      </c>
      <c r="BL17" s="318"/>
      <c r="BM17" s="318">
        <f t="shared" si="47"/>
        <v>59600</v>
      </c>
      <c r="BN17" s="318">
        <f t="shared" si="47"/>
        <v>59600</v>
      </c>
      <c r="BO17" s="318">
        <f t="shared" si="47"/>
        <v>59600</v>
      </c>
      <c r="BP17" s="318"/>
      <c r="BQ17" s="318">
        <f t="shared" si="47"/>
        <v>59600</v>
      </c>
      <c r="BR17" s="318">
        <f t="shared" si="47"/>
        <v>59600</v>
      </c>
      <c r="BS17" s="318">
        <f t="shared" si="47"/>
        <v>59600</v>
      </c>
      <c r="BT17" s="318"/>
      <c r="BU17" s="318">
        <f t="shared" si="47"/>
        <v>59600</v>
      </c>
      <c r="BV17" s="318">
        <f t="shared" si="47"/>
        <v>59600</v>
      </c>
      <c r="BW17" s="318">
        <f t="shared" si="47"/>
        <v>59600</v>
      </c>
      <c r="BX17" s="318"/>
      <c r="BY17" s="318">
        <f t="shared" si="47"/>
        <v>59600</v>
      </c>
      <c r="BZ17" s="318">
        <f t="shared" si="47"/>
        <v>59600</v>
      </c>
      <c r="CA17" s="318">
        <f t="shared" si="47"/>
        <v>59600</v>
      </c>
      <c r="CB17" s="318"/>
      <c r="CC17" s="318">
        <f t="shared" si="47"/>
        <v>59600</v>
      </c>
      <c r="CD17" s="318">
        <f t="shared" si="47"/>
        <v>59600</v>
      </c>
      <c r="CE17" s="318">
        <f t="shared" si="47"/>
        <v>59600</v>
      </c>
      <c r="CF17" s="318"/>
      <c r="CG17" s="318">
        <f t="shared" si="47"/>
        <v>59600</v>
      </c>
      <c r="CH17" s="318">
        <f t="shared" si="47"/>
        <v>59600</v>
      </c>
      <c r="CI17" s="318">
        <f t="shared" si="47"/>
        <v>59600</v>
      </c>
      <c r="CJ17" s="318"/>
      <c r="CK17" s="318">
        <f t="shared" si="47"/>
        <v>59600</v>
      </c>
      <c r="CL17" s="318">
        <f t="shared" si="47"/>
        <v>59600</v>
      </c>
      <c r="CM17" s="318">
        <f t="shared" si="47"/>
        <v>59600</v>
      </c>
      <c r="CN17" s="318"/>
      <c r="CO17" s="318">
        <f t="shared" si="47"/>
        <v>59600</v>
      </c>
      <c r="CP17" s="318">
        <f t="shared" si="47"/>
        <v>59600</v>
      </c>
      <c r="CQ17" s="318">
        <f t="shared" si="47"/>
        <v>59600</v>
      </c>
      <c r="CR17" s="318"/>
      <c r="CS17" s="318">
        <f t="shared" si="47"/>
        <v>59600</v>
      </c>
      <c r="CT17" s="318">
        <f t="shared" si="47"/>
        <v>59600</v>
      </c>
      <c r="CU17" s="318">
        <f t="shared" si="47"/>
        <v>59600</v>
      </c>
      <c r="CV17" s="318"/>
      <c r="CW17" s="318">
        <f t="shared" si="47"/>
        <v>59600</v>
      </c>
      <c r="CX17" s="318">
        <f t="shared" si="47"/>
        <v>59600</v>
      </c>
      <c r="CY17" s="318">
        <f t="shared" si="47"/>
        <v>59600</v>
      </c>
      <c r="CZ17" s="318"/>
      <c r="DA17" s="318">
        <f t="shared" si="47"/>
        <v>59600</v>
      </c>
      <c r="DB17" s="318">
        <f t="shared" si="47"/>
        <v>59600</v>
      </c>
      <c r="DC17" s="318">
        <f t="shared" si="47"/>
        <v>59600</v>
      </c>
      <c r="DD17" s="318"/>
      <c r="DE17" s="318">
        <f t="shared" si="47"/>
        <v>59600</v>
      </c>
      <c r="DF17" s="318">
        <f t="shared" si="47"/>
        <v>59600</v>
      </c>
      <c r="DG17" s="318">
        <f t="shared" si="47"/>
        <v>59600</v>
      </c>
    </row>
    <row r="18" spans="2:111" ht="14.4">
      <c r="B18" s="249" t="s">
        <v>377</v>
      </c>
      <c r="C18" s="260">
        <v>46023</v>
      </c>
      <c r="D18" s="173"/>
      <c r="E18" s="207">
        <v>84000</v>
      </c>
      <c r="F18" s="253">
        <v>0.2</v>
      </c>
      <c r="G18" s="261">
        <v>1</v>
      </c>
      <c r="H18" s="302">
        <f t="shared" ref="H18:H21" si="48">(E18+(E18*F18))*G18</f>
        <v>100800</v>
      </c>
      <c r="I18" s="306">
        <v>1</v>
      </c>
      <c r="J18" s="207">
        <f>H18*I18</f>
        <v>100800</v>
      </c>
      <c r="K18" s="253">
        <v>0</v>
      </c>
      <c r="L18" s="207">
        <f t="shared" si="31"/>
        <v>0</v>
      </c>
      <c r="M18" s="253"/>
      <c r="N18" s="207">
        <f t="shared" ref="N18:N33" si="49">H18*M18</f>
        <v>0</v>
      </c>
      <c r="O18" s="253"/>
      <c r="P18" s="207">
        <f t="shared" ref="P18:P33" si="50">H18*O18</f>
        <v>0</v>
      </c>
      <c r="Q18" s="253"/>
      <c r="R18" s="207">
        <f t="shared" ref="R18:R33" si="51">H18*Q18</f>
        <v>0</v>
      </c>
      <c r="S18" s="253"/>
      <c r="T18" s="291"/>
      <c r="V18" s="298">
        <f t="shared" si="9"/>
        <v>0</v>
      </c>
      <c r="W18" s="287">
        <f t="shared" ref="W18:W33" si="52">SUM(AY18:BK18)*I18</f>
        <v>0</v>
      </c>
      <c r="X18" s="207">
        <f t="shared" ref="X18:X33" si="53">SUM(AY18:BK18)*K18</f>
        <v>0</v>
      </c>
      <c r="Y18" s="207">
        <f t="shared" ref="Y18:Y33" si="54">SUM(AY18:BK18)*M18</f>
        <v>0</v>
      </c>
      <c r="Z18" s="207">
        <f t="shared" ref="Z18:Z33" si="55">SUM(AY18:BK18)*O18</f>
        <v>0</v>
      </c>
      <c r="AA18" s="207">
        <f t="shared" ref="AA18:AA33" si="56">SUM(AY18:BK18)*Q18</f>
        <v>0</v>
      </c>
      <c r="AB18" s="291">
        <f t="shared" ref="AB18:AB33" si="57">SUM(AY18:BK18)*S18</f>
        <v>0</v>
      </c>
      <c r="AC18" s="298">
        <f t="shared" si="40"/>
        <v>100800</v>
      </c>
      <c r="AD18" s="287">
        <f t="shared" ref="AD18:AD33" si="58">SUM(BM18:CA18)*I18</f>
        <v>100800</v>
      </c>
      <c r="AE18" s="207">
        <f t="shared" ref="AE18:AE33" si="59">SUM(BM18:CA18)*K18</f>
        <v>0</v>
      </c>
      <c r="AF18" s="207">
        <f t="shared" ref="AF18:AF33" si="60">SUM(BM18:CA18)*M18</f>
        <v>0</v>
      </c>
      <c r="AG18" s="207">
        <f t="shared" ref="AG18:AG33" si="61">SUM(BM18:CA18)*O18</f>
        <v>0</v>
      </c>
      <c r="AH18" s="207">
        <f t="shared" ref="AH18:AH33" si="62">SUM(BM18:CA18)*Q18</f>
        <v>0</v>
      </c>
      <c r="AI18" s="291">
        <f t="shared" ref="AI18:AI33" si="63">SUM(BM18:CA18)*S18</f>
        <v>0</v>
      </c>
      <c r="AJ18" s="298">
        <f t="shared" si="39"/>
        <v>100800</v>
      </c>
      <c r="AK18" s="287">
        <f t="shared" ref="AK18:AK33" si="64">SUM(CC18:CQ18)*I18</f>
        <v>100800</v>
      </c>
      <c r="AL18" s="287">
        <f t="shared" ref="AL18:AL33" si="65">SUM(CC18:CQ18)*K18</f>
        <v>0</v>
      </c>
      <c r="AM18" s="287">
        <f t="shared" ref="AM18:AM33" si="66">SUM(CC18:CQ18)*M18</f>
        <v>0</v>
      </c>
      <c r="AN18" s="287">
        <f t="shared" ref="AN18:AN33" si="67">SUM(CC18:CQ18)*O18</f>
        <v>0</v>
      </c>
      <c r="AO18" s="287">
        <f t="shared" ref="AO18:AO33" si="68">SUM(CC18:CQ18)*Q18</f>
        <v>0</v>
      </c>
      <c r="AP18" s="287">
        <f t="shared" ref="AP18:AP33" si="69">SUM(CC18:CQ18)*S18</f>
        <v>0</v>
      </c>
      <c r="AQ18" s="298">
        <f t="shared" ref="AQ18:AQ33" si="70">SUM(CL18:DA18)</f>
        <v>100800</v>
      </c>
      <c r="AR18" s="287">
        <f t="shared" ref="AR18:AR33" si="71">SUM(CL18:DA18)*P18</f>
        <v>0</v>
      </c>
      <c r="AS18" s="287">
        <f t="shared" ref="AS18:AS33" si="72">SUM(CL18:DA18)*R18</f>
        <v>0</v>
      </c>
      <c r="AT18" s="287">
        <f t="shared" ref="AT18:AT33" si="73">SUM(CL18:DA18)*T18</f>
        <v>0</v>
      </c>
      <c r="AU18" s="287">
        <f t="shared" ref="AU18:AU33" si="74">SUM(CL18:DA18)*V18</f>
        <v>0</v>
      </c>
      <c r="AV18" s="287">
        <f t="shared" ref="AV18:AV33" si="75">SUM(CL18:DA18)*X18</f>
        <v>0</v>
      </c>
      <c r="AW18" s="287">
        <f t="shared" ref="AW18:AW33" si="76">SUM(CL18:DA18)*Z18</f>
        <v>0</v>
      </c>
      <c r="AY18" s="207"/>
      <c r="AZ18" s="207"/>
      <c r="BA18" s="207"/>
      <c r="BB18" s="207"/>
      <c r="BC18" s="207"/>
      <c r="BD18" s="207"/>
      <c r="BE18" s="207"/>
      <c r="BF18" s="207"/>
      <c r="BG18" s="207"/>
      <c r="BH18" s="318"/>
      <c r="BI18" s="207"/>
      <c r="BJ18" s="207"/>
      <c r="BK18" s="207"/>
      <c r="BL18" s="318"/>
      <c r="BM18" s="207">
        <f t="shared" ref="BM18:DG18" si="77">$H$18/12</f>
        <v>8400</v>
      </c>
      <c r="BN18" s="207">
        <f t="shared" si="77"/>
        <v>8400</v>
      </c>
      <c r="BO18" s="207">
        <f t="shared" si="77"/>
        <v>8400</v>
      </c>
      <c r="BP18" s="318"/>
      <c r="BQ18" s="207">
        <f t="shared" si="77"/>
        <v>8400</v>
      </c>
      <c r="BR18" s="207">
        <f t="shared" si="77"/>
        <v>8400</v>
      </c>
      <c r="BS18" s="207">
        <f t="shared" si="77"/>
        <v>8400</v>
      </c>
      <c r="BT18" s="318"/>
      <c r="BU18" s="207">
        <f t="shared" si="77"/>
        <v>8400</v>
      </c>
      <c r="BV18" s="207">
        <f t="shared" si="77"/>
        <v>8400</v>
      </c>
      <c r="BW18" s="207">
        <f t="shared" si="77"/>
        <v>8400</v>
      </c>
      <c r="BX18" s="318"/>
      <c r="BY18" s="207">
        <f t="shared" si="77"/>
        <v>8400</v>
      </c>
      <c r="BZ18" s="207">
        <f t="shared" si="77"/>
        <v>8400</v>
      </c>
      <c r="CA18" s="207">
        <f t="shared" si="77"/>
        <v>8400</v>
      </c>
      <c r="CB18" s="318"/>
      <c r="CC18" s="207">
        <f t="shared" si="77"/>
        <v>8400</v>
      </c>
      <c r="CD18" s="207">
        <f t="shared" si="77"/>
        <v>8400</v>
      </c>
      <c r="CE18" s="207">
        <f t="shared" si="77"/>
        <v>8400</v>
      </c>
      <c r="CF18" s="318"/>
      <c r="CG18" s="207">
        <f t="shared" si="77"/>
        <v>8400</v>
      </c>
      <c r="CH18" s="207">
        <f t="shared" si="77"/>
        <v>8400</v>
      </c>
      <c r="CI18" s="207">
        <f>$H$18/12</f>
        <v>8400</v>
      </c>
      <c r="CJ18" s="318"/>
      <c r="CK18" s="207">
        <f t="shared" si="77"/>
        <v>8400</v>
      </c>
      <c r="CL18" s="207">
        <f t="shared" si="77"/>
        <v>8400</v>
      </c>
      <c r="CM18" s="207">
        <f t="shared" si="77"/>
        <v>8400</v>
      </c>
      <c r="CN18" s="318"/>
      <c r="CO18" s="207">
        <f t="shared" si="77"/>
        <v>8400</v>
      </c>
      <c r="CP18" s="207">
        <f t="shared" si="77"/>
        <v>8400</v>
      </c>
      <c r="CQ18" s="207">
        <f t="shared" si="77"/>
        <v>8400</v>
      </c>
      <c r="CR18" s="318"/>
      <c r="CS18" s="207">
        <f t="shared" si="77"/>
        <v>8400</v>
      </c>
      <c r="CT18" s="207">
        <f t="shared" si="77"/>
        <v>8400</v>
      </c>
      <c r="CU18" s="207">
        <f t="shared" si="77"/>
        <v>8400</v>
      </c>
      <c r="CV18" s="318"/>
      <c r="CW18" s="207">
        <f t="shared" si="77"/>
        <v>8400</v>
      </c>
      <c r="CX18" s="207">
        <f t="shared" si="77"/>
        <v>8400</v>
      </c>
      <c r="CY18" s="207">
        <f>$H$18/12</f>
        <v>8400</v>
      </c>
      <c r="CZ18" s="318"/>
      <c r="DA18" s="207">
        <f t="shared" si="77"/>
        <v>8400</v>
      </c>
      <c r="DB18" s="207">
        <f t="shared" si="77"/>
        <v>8400</v>
      </c>
      <c r="DC18" s="207">
        <f t="shared" si="77"/>
        <v>8400</v>
      </c>
      <c r="DD18" s="318"/>
      <c r="DE18" s="207">
        <f t="shared" si="77"/>
        <v>8400</v>
      </c>
      <c r="DF18" s="207">
        <f t="shared" si="77"/>
        <v>8400</v>
      </c>
      <c r="DG18" s="207">
        <f t="shared" si="77"/>
        <v>8400</v>
      </c>
    </row>
    <row r="19" spans="2:111" ht="14.4">
      <c r="B19" s="218" t="s">
        <v>378</v>
      </c>
      <c r="C19" s="260">
        <v>46023</v>
      </c>
      <c r="D19" s="173"/>
      <c r="E19" s="207">
        <v>84000</v>
      </c>
      <c r="F19" s="253">
        <v>0.2</v>
      </c>
      <c r="G19" s="261">
        <v>1</v>
      </c>
      <c r="H19" s="302">
        <f t="shared" si="48"/>
        <v>100800</v>
      </c>
      <c r="I19" s="306">
        <v>1</v>
      </c>
      <c r="J19" s="207">
        <f t="shared" ref="J19:J25" si="78">H19*I19</f>
        <v>100800</v>
      </c>
      <c r="K19" s="253"/>
      <c r="L19" s="207">
        <f t="shared" si="31"/>
        <v>0</v>
      </c>
      <c r="M19" s="253"/>
      <c r="N19" s="207">
        <f t="shared" si="49"/>
        <v>0</v>
      </c>
      <c r="O19" s="253"/>
      <c r="P19" s="207">
        <f t="shared" si="50"/>
        <v>0</v>
      </c>
      <c r="Q19" s="253"/>
      <c r="R19" s="207">
        <f t="shared" si="51"/>
        <v>0</v>
      </c>
      <c r="S19" s="253"/>
      <c r="T19" s="291"/>
      <c r="V19" s="298">
        <f t="shared" si="9"/>
        <v>0</v>
      </c>
      <c r="W19" s="287">
        <f t="shared" si="52"/>
        <v>0</v>
      </c>
      <c r="X19" s="207">
        <f t="shared" si="53"/>
        <v>0</v>
      </c>
      <c r="Y19" s="207">
        <f t="shared" si="54"/>
        <v>0</v>
      </c>
      <c r="Z19" s="207">
        <f t="shared" si="55"/>
        <v>0</v>
      </c>
      <c r="AA19" s="207">
        <f t="shared" si="56"/>
        <v>0</v>
      </c>
      <c r="AB19" s="291">
        <f t="shared" si="57"/>
        <v>0</v>
      </c>
      <c r="AC19" s="298">
        <f t="shared" si="40"/>
        <v>100800</v>
      </c>
      <c r="AD19" s="287">
        <f t="shared" si="58"/>
        <v>100800</v>
      </c>
      <c r="AE19" s="207">
        <f t="shared" si="59"/>
        <v>0</v>
      </c>
      <c r="AF19" s="207">
        <f t="shared" si="60"/>
        <v>0</v>
      </c>
      <c r="AG19" s="207">
        <f t="shared" si="61"/>
        <v>0</v>
      </c>
      <c r="AH19" s="207">
        <f t="shared" si="62"/>
        <v>0</v>
      </c>
      <c r="AI19" s="291">
        <f t="shared" si="63"/>
        <v>0</v>
      </c>
      <c r="AJ19" s="298">
        <f t="shared" si="39"/>
        <v>100800</v>
      </c>
      <c r="AK19" s="287">
        <f t="shared" si="64"/>
        <v>100800</v>
      </c>
      <c r="AL19" s="287">
        <f t="shared" si="65"/>
        <v>0</v>
      </c>
      <c r="AM19" s="287">
        <f t="shared" si="66"/>
        <v>0</v>
      </c>
      <c r="AN19" s="287">
        <f t="shared" si="67"/>
        <v>0</v>
      </c>
      <c r="AO19" s="287">
        <f t="shared" si="68"/>
        <v>0</v>
      </c>
      <c r="AP19" s="287">
        <f t="shared" si="69"/>
        <v>0</v>
      </c>
      <c r="AQ19" s="298">
        <f t="shared" si="70"/>
        <v>100800</v>
      </c>
      <c r="AR19" s="287">
        <f t="shared" si="71"/>
        <v>0</v>
      </c>
      <c r="AS19" s="287">
        <f t="shared" si="72"/>
        <v>0</v>
      </c>
      <c r="AT19" s="287">
        <f t="shared" si="73"/>
        <v>0</v>
      </c>
      <c r="AU19" s="287">
        <f t="shared" si="74"/>
        <v>0</v>
      </c>
      <c r="AV19" s="287">
        <f t="shared" si="75"/>
        <v>0</v>
      </c>
      <c r="AW19" s="287">
        <f t="shared" si="76"/>
        <v>0</v>
      </c>
      <c r="AY19" s="207"/>
      <c r="AZ19" s="207"/>
      <c r="BA19" s="207"/>
      <c r="BB19" s="207"/>
      <c r="BC19" s="207"/>
      <c r="BD19" s="207"/>
      <c r="BE19" s="207"/>
      <c r="BF19" s="207"/>
      <c r="BG19" s="207"/>
      <c r="BH19" s="318"/>
      <c r="BI19" s="207"/>
      <c r="BJ19" s="207"/>
      <c r="BK19" s="207"/>
      <c r="BL19" s="318"/>
      <c r="BM19" s="207">
        <f t="shared" ref="BM19:DG19" si="79">$H$19/12</f>
        <v>8400</v>
      </c>
      <c r="BN19" s="207">
        <f t="shared" si="79"/>
        <v>8400</v>
      </c>
      <c r="BO19" s="207">
        <f t="shared" si="79"/>
        <v>8400</v>
      </c>
      <c r="BP19" s="318"/>
      <c r="BQ19" s="207">
        <f t="shared" si="79"/>
        <v>8400</v>
      </c>
      <c r="BR19" s="207">
        <f t="shared" si="79"/>
        <v>8400</v>
      </c>
      <c r="BS19" s="207">
        <f t="shared" si="79"/>
        <v>8400</v>
      </c>
      <c r="BT19" s="318"/>
      <c r="BU19" s="207">
        <f t="shared" si="79"/>
        <v>8400</v>
      </c>
      <c r="BV19" s="207">
        <f t="shared" si="79"/>
        <v>8400</v>
      </c>
      <c r="BW19" s="207">
        <f t="shared" si="79"/>
        <v>8400</v>
      </c>
      <c r="BX19" s="318"/>
      <c r="BY19" s="207">
        <f t="shared" si="79"/>
        <v>8400</v>
      </c>
      <c r="BZ19" s="207">
        <f t="shared" si="79"/>
        <v>8400</v>
      </c>
      <c r="CA19" s="207">
        <f t="shared" si="79"/>
        <v>8400</v>
      </c>
      <c r="CB19" s="318"/>
      <c r="CC19" s="207">
        <f t="shared" si="79"/>
        <v>8400</v>
      </c>
      <c r="CD19" s="207">
        <f t="shared" si="79"/>
        <v>8400</v>
      </c>
      <c r="CE19" s="207">
        <f t="shared" si="79"/>
        <v>8400</v>
      </c>
      <c r="CF19" s="318"/>
      <c r="CG19" s="207">
        <f t="shared" si="79"/>
        <v>8400</v>
      </c>
      <c r="CH19" s="207">
        <f t="shared" si="79"/>
        <v>8400</v>
      </c>
      <c r="CI19" s="207">
        <f>$H$19/12</f>
        <v>8400</v>
      </c>
      <c r="CJ19" s="318"/>
      <c r="CK19" s="207">
        <f t="shared" si="79"/>
        <v>8400</v>
      </c>
      <c r="CL19" s="207">
        <f t="shared" si="79"/>
        <v>8400</v>
      </c>
      <c r="CM19" s="207">
        <f t="shared" si="79"/>
        <v>8400</v>
      </c>
      <c r="CN19" s="318"/>
      <c r="CO19" s="207">
        <f t="shared" si="79"/>
        <v>8400</v>
      </c>
      <c r="CP19" s="207">
        <f t="shared" si="79"/>
        <v>8400</v>
      </c>
      <c r="CQ19" s="207">
        <f t="shared" si="79"/>
        <v>8400</v>
      </c>
      <c r="CR19" s="318"/>
      <c r="CS19" s="207">
        <f t="shared" si="79"/>
        <v>8400</v>
      </c>
      <c r="CT19" s="207">
        <f t="shared" si="79"/>
        <v>8400</v>
      </c>
      <c r="CU19" s="207">
        <f t="shared" si="79"/>
        <v>8400</v>
      </c>
      <c r="CV19" s="318"/>
      <c r="CW19" s="207">
        <f t="shared" si="79"/>
        <v>8400</v>
      </c>
      <c r="CX19" s="207">
        <f t="shared" si="79"/>
        <v>8400</v>
      </c>
      <c r="CY19" s="207">
        <f>$H$19/12</f>
        <v>8400</v>
      </c>
      <c r="CZ19" s="318"/>
      <c r="DA19" s="207">
        <f t="shared" si="79"/>
        <v>8400</v>
      </c>
      <c r="DB19" s="207">
        <f t="shared" si="79"/>
        <v>8400</v>
      </c>
      <c r="DC19" s="207">
        <f t="shared" si="79"/>
        <v>8400</v>
      </c>
      <c r="DD19" s="318"/>
      <c r="DE19" s="207">
        <f t="shared" si="79"/>
        <v>8400</v>
      </c>
      <c r="DF19" s="207">
        <f t="shared" si="79"/>
        <v>8400</v>
      </c>
      <c r="DG19" s="207">
        <f t="shared" si="79"/>
        <v>8400</v>
      </c>
    </row>
    <row r="20" spans="2:111" ht="14.4">
      <c r="B20" s="249" t="s">
        <v>379</v>
      </c>
      <c r="C20" s="260">
        <v>46023</v>
      </c>
      <c r="D20" s="173"/>
      <c r="E20" s="207">
        <v>84000</v>
      </c>
      <c r="F20" s="253">
        <v>0.2</v>
      </c>
      <c r="G20" s="261">
        <v>1</v>
      </c>
      <c r="H20" s="302">
        <f t="shared" si="48"/>
        <v>100800</v>
      </c>
      <c r="I20" s="306">
        <v>1</v>
      </c>
      <c r="J20" s="207">
        <f t="shared" si="78"/>
        <v>100800</v>
      </c>
      <c r="K20" s="253"/>
      <c r="L20" s="207">
        <f t="shared" si="31"/>
        <v>0</v>
      </c>
      <c r="M20" s="253"/>
      <c r="N20" s="207">
        <f t="shared" si="49"/>
        <v>0</v>
      </c>
      <c r="O20" s="253"/>
      <c r="P20" s="207">
        <f t="shared" si="50"/>
        <v>0</v>
      </c>
      <c r="Q20" s="253"/>
      <c r="R20" s="207">
        <f t="shared" si="51"/>
        <v>0</v>
      </c>
      <c r="S20" s="253"/>
      <c r="T20" s="291"/>
      <c r="V20" s="298">
        <f t="shared" si="9"/>
        <v>0</v>
      </c>
      <c r="W20" s="287">
        <f t="shared" si="52"/>
        <v>0</v>
      </c>
      <c r="X20" s="207">
        <f t="shared" si="53"/>
        <v>0</v>
      </c>
      <c r="Y20" s="207">
        <f t="shared" si="54"/>
        <v>0</v>
      </c>
      <c r="Z20" s="207">
        <f t="shared" si="55"/>
        <v>0</v>
      </c>
      <c r="AA20" s="207">
        <f t="shared" si="56"/>
        <v>0</v>
      </c>
      <c r="AB20" s="291">
        <f t="shared" si="57"/>
        <v>0</v>
      </c>
      <c r="AC20" s="298">
        <f t="shared" si="40"/>
        <v>100800</v>
      </c>
      <c r="AD20" s="287">
        <f t="shared" si="58"/>
        <v>100800</v>
      </c>
      <c r="AE20" s="207">
        <f t="shared" si="59"/>
        <v>0</v>
      </c>
      <c r="AF20" s="207">
        <f t="shared" si="60"/>
        <v>0</v>
      </c>
      <c r="AG20" s="207">
        <f t="shared" si="61"/>
        <v>0</v>
      </c>
      <c r="AH20" s="207">
        <f t="shared" si="62"/>
        <v>0</v>
      </c>
      <c r="AI20" s="291">
        <f t="shared" si="63"/>
        <v>0</v>
      </c>
      <c r="AJ20" s="298">
        <f t="shared" si="39"/>
        <v>100800</v>
      </c>
      <c r="AK20" s="287">
        <f t="shared" si="64"/>
        <v>100800</v>
      </c>
      <c r="AL20" s="287">
        <f t="shared" si="65"/>
        <v>0</v>
      </c>
      <c r="AM20" s="287">
        <f t="shared" si="66"/>
        <v>0</v>
      </c>
      <c r="AN20" s="287">
        <f t="shared" si="67"/>
        <v>0</v>
      </c>
      <c r="AO20" s="287">
        <f t="shared" si="68"/>
        <v>0</v>
      </c>
      <c r="AP20" s="287">
        <f t="shared" si="69"/>
        <v>0</v>
      </c>
      <c r="AQ20" s="298">
        <f t="shared" si="70"/>
        <v>100800</v>
      </c>
      <c r="AR20" s="287">
        <f t="shared" si="71"/>
        <v>0</v>
      </c>
      <c r="AS20" s="287">
        <f t="shared" si="72"/>
        <v>0</v>
      </c>
      <c r="AT20" s="287">
        <f t="shared" si="73"/>
        <v>0</v>
      </c>
      <c r="AU20" s="287">
        <f t="shared" si="74"/>
        <v>0</v>
      </c>
      <c r="AV20" s="287">
        <f t="shared" si="75"/>
        <v>0</v>
      </c>
      <c r="AW20" s="287">
        <f t="shared" si="76"/>
        <v>0</v>
      </c>
      <c r="AY20" s="207"/>
      <c r="AZ20" s="207"/>
      <c r="BA20" s="207"/>
      <c r="BB20" s="207"/>
      <c r="BC20" s="207"/>
      <c r="BD20" s="207"/>
      <c r="BE20" s="207"/>
      <c r="BF20" s="207"/>
      <c r="BG20" s="207"/>
      <c r="BH20" s="318"/>
      <c r="BI20" s="207"/>
      <c r="BJ20" s="207"/>
      <c r="BK20" s="207"/>
      <c r="BL20" s="318"/>
      <c r="BM20" s="207">
        <f t="shared" ref="BM20:DG20" si="80">$H$20/12</f>
        <v>8400</v>
      </c>
      <c r="BN20" s="207">
        <f t="shared" si="80"/>
        <v>8400</v>
      </c>
      <c r="BO20" s="207">
        <f t="shared" si="80"/>
        <v>8400</v>
      </c>
      <c r="BP20" s="318"/>
      <c r="BQ20" s="207">
        <f t="shared" si="80"/>
        <v>8400</v>
      </c>
      <c r="BR20" s="207">
        <f t="shared" si="80"/>
        <v>8400</v>
      </c>
      <c r="BS20" s="207">
        <f t="shared" si="80"/>
        <v>8400</v>
      </c>
      <c r="BT20" s="318"/>
      <c r="BU20" s="207">
        <f t="shared" si="80"/>
        <v>8400</v>
      </c>
      <c r="BV20" s="207">
        <f t="shared" si="80"/>
        <v>8400</v>
      </c>
      <c r="BW20" s="207">
        <f t="shared" si="80"/>
        <v>8400</v>
      </c>
      <c r="BX20" s="318"/>
      <c r="BY20" s="207">
        <f t="shared" si="80"/>
        <v>8400</v>
      </c>
      <c r="BZ20" s="207">
        <f t="shared" si="80"/>
        <v>8400</v>
      </c>
      <c r="CA20" s="207">
        <f t="shared" si="80"/>
        <v>8400</v>
      </c>
      <c r="CB20" s="318"/>
      <c r="CC20" s="207">
        <f t="shared" si="80"/>
        <v>8400</v>
      </c>
      <c r="CD20" s="207">
        <f t="shared" si="80"/>
        <v>8400</v>
      </c>
      <c r="CE20" s="207">
        <f t="shared" si="80"/>
        <v>8400</v>
      </c>
      <c r="CF20" s="318"/>
      <c r="CG20" s="207">
        <f t="shared" si="80"/>
        <v>8400</v>
      </c>
      <c r="CH20" s="207">
        <f t="shared" si="80"/>
        <v>8400</v>
      </c>
      <c r="CI20" s="207">
        <f>$H$20/12</f>
        <v>8400</v>
      </c>
      <c r="CJ20" s="318"/>
      <c r="CK20" s="207">
        <f t="shared" si="80"/>
        <v>8400</v>
      </c>
      <c r="CL20" s="207">
        <f t="shared" si="80"/>
        <v>8400</v>
      </c>
      <c r="CM20" s="207">
        <f t="shared" si="80"/>
        <v>8400</v>
      </c>
      <c r="CN20" s="318"/>
      <c r="CO20" s="207">
        <f t="shared" si="80"/>
        <v>8400</v>
      </c>
      <c r="CP20" s="207">
        <f t="shared" si="80"/>
        <v>8400</v>
      </c>
      <c r="CQ20" s="207">
        <f t="shared" si="80"/>
        <v>8400</v>
      </c>
      <c r="CR20" s="318"/>
      <c r="CS20" s="207">
        <f t="shared" si="80"/>
        <v>8400</v>
      </c>
      <c r="CT20" s="207">
        <f t="shared" si="80"/>
        <v>8400</v>
      </c>
      <c r="CU20" s="207">
        <f t="shared" si="80"/>
        <v>8400</v>
      </c>
      <c r="CV20" s="318"/>
      <c r="CW20" s="207">
        <f t="shared" si="80"/>
        <v>8400</v>
      </c>
      <c r="CX20" s="207">
        <f t="shared" si="80"/>
        <v>8400</v>
      </c>
      <c r="CY20" s="207">
        <f>$H$20/12</f>
        <v>8400</v>
      </c>
      <c r="CZ20" s="318"/>
      <c r="DA20" s="207">
        <f t="shared" si="80"/>
        <v>8400</v>
      </c>
      <c r="DB20" s="207">
        <f t="shared" si="80"/>
        <v>8400</v>
      </c>
      <c r="DC20" s="207">
        <f t="shared" si="80"/>
        <v>8400</v>
      </c>
      <c r="DD20" s="318"/>
      <c r="DE20" s="207">
        <f t="shared" si="80"/>
        <v>8400</v>
      </c>
      <c r="DF20" s="207">
        <f t="shared" si="80"/>
        <v>8400</v>
      </c>
      <c r="DG20" s="207">
        <f t="shared" si="80"/>
        <v>8400</v>
      </c>
    </row>
    <row r="21" spans="2:111" ht="14.4">
      <c r="B21" s="249" t="s">
        <v>380</v>
      </c>
      <c r="C21" s="260">
        <v>46023</v>
      </c>
      <c r="D21" s="173"/>
      <c r="E21" s="207">
        <v>84000</v>
      </c>
      <c r="F21" s="253">
        <v>0.2</v>
      </c>
      <c r="G21" s="261">
        <v>1</v>
      </c>
      <c r="H21" s="302">
        <f t="shared" si="48"/>
        <v>100800</v>
      </c>
      <c r="I21" s="306">
        <v>1</v>
      </c>
      <c r="J21" s="207">
        <f t="shared" si="78"/>
        <v>100800</v>
      </c>
      <c r="K21" s="253"/>
      <c r="L21" s="207">
        <f t="shared" si="31"/>
        <v>0</v>
      </c>
      <c r="M21" s="253"/>
      <c r="N21" s="207">
        <f t="shared" si="49"/>
        <v>0</v>
      </c>
      <c r="O21" s="253"/>
      <c r="P21" s="207">
        <f t="shared" si="50"/>
        <v>0</v>
      </c>
      <c r="Q21" s="253"/>
      <c r="R21" s="207">
        <f t="shared" si="51"/>
        <v>0</v>
      </c>
      <c r="S21" s="253"/>
      <c r="T21" s="291"/>
      <c r="V21" s="298">
        <f t="shared" si="9"/>
        <v>0</v>
      </c>
      <c r="W21" s="287">
        <f t="shared" si="52"/>
        <v>0</v>
      </c>
      <c r="X21" s="207">
        <f t="shared" si="53"/>
        <v>0</v>
      </c>
      <c r="Y21" s="207">
        <f t="shared" si="54"/>
        <v>0</v>
      </c>
      <c r="Z21" s="207">
        <f t="shared" si="55"/>
        <v>0</v>
      </c>
      <c r="AA21" s="207">
        <f t="shared" si="56"/>
        <v>0</v>
      </c>
      <c r="AB21" s="291">
        <f t="shared" si="57"/>
        <v>0</v>
      </c>
      <c r="AC21" s="298">
        <f t="shared" si="40"/>
        <v>100800</v>
      </c>
      <c r="AD21" s="287">
        <f t="shared" si="58"/>
        <v>100800</v>
      </c>
      <c r="AE21" s="207">
        <f t="shared" si="59"/>
        <v>0</v>
      </c>
      <c r="AF21" s="207">
        <f t="shared" si="60"/>
        <v>0</v>
      </c>
      <c r="AG21" s="207">
        <f t="shared" si="61"/>
        <v>0</v>
      </c>
      <c r="AH21" s="207">
        <f t="shared" si="62"/>
        <v>0</v>
      </c>
      <c r="AI21" s="291">
        <f t="shared" si="63"/>
        <v>0</v>
      </c>
      <c r="AJ21" s="298">
        <f t="shared" si="39"/>
        <v>100800</v>
      </c>
      <c r="AK21" s="287">
        <f t="shared" si="64"/>
        <v>100800</v>
      </c>
      <c r="AL21" s="287">
        <f t="shared" si="65"/>
        <v>0</v>
      </c>
      <c r="AM21" s="287">
        <f t="shared" si="66"/>
        <v>0</v>
      </c>
      <c r="AN21" s="287">
        <f t="shared" si="67"/>
        <v>0</v>
      </c>
      <c r="AO21" s="287">
        <f t="shared" si="68"/>
        <v>0</v>
      </c>
      <c r="AP21" s="287">
        <f t="shared" si="69"/>
        <v>0</v>
      </c>
      <c r="AQ21" s="298">
        <f t="shared" si="70"/>
        <v>100800</v>
      </c>
      <c r="AR21" s="287">
        <f t="shared" si="71"/>
        <v>0</v>
      </c>
      <c r="AS21" s="287">
        <f t="shared" si="72"/>
        <v>0</v>
      </c>
      <c r="AT21" s="287">
        <f t="shared" si="73"/>
        <v>0</v>
      </c>
      <c r="AU21" s="287">
        <f t="shared" si="74"/>
        <v>0</v>
      </c>
      <c r="AV21" s="287">
        <f t="shared" si="75"/>
        <v>0</v>
      </c>
      <c r="AW21" s="287">
        <f t="shared" si="76"/>
        <v>0</v>
      </c>
      <c r="AY21" s="207"/>
      <c r="AZ21" s="207"/>
      <c r="BA21" s="207"/>
      <c r="BB21" s="207"/>
      <c r="BC21" s="207"/>
      <c r="BD21" s="207"/>
      <c r="BE21" s="207"/>
      <c r="BF21" s="207"/>
      <c r="BG21" s="207"/>
      <c r="BH21" s="318"/>
      <c r="BI21" s="207"/>
      <c r="BJ21" s="207"/>
      <c r="BK21" s="207"/>
      <c r="BL21" s="318"/>
      <c r="BM21" s="207">
        <f t="shared" ref="BM21:DG21" si="81">$H$21/12</f>
        <v>8400</v>
      </c>
      <c r="BN21" s="207">
        <f t="shared" si="81"/>
        <v>8400</v>
      </c>
      <c r="BO21" s="207">
        <f t="shared" si="81"/>
        <v>8400</v>
      </c>
      <c r="BP21" s="318"/>
      <c r="BQ21" s="207">
        <f t="shared" si="81"/>
        <v>8400</v>
      </c>
      <c r="BR21" s="207">
        <f t="shared" si="81"/>
        <v>8400</v>
      </c>
      <c r="BS21" s="207">
        <f t="shared" si="81"/>
        <v>8400</v>
      </c>
      <c r="BT21" s="318"/>
      <c r="BU21" s="207">
        <f t="shared" si="81"/>
        <v>8400</v>
      </c>
      <c r="BV21" s="207">
        <f t="shared" si="81"/>
        <v>8400</v>
      </c>
      <c r="BW21" s="207">
        <f t="shared" si="81"/>
        <v>8400</v>
      </c>
      <c r="BX21" s="318"/>
      <c r="BY21" s="207">
        <f t="shared" si="81"/>
        <v>8400</v>
      </c>
      <c r="BZ21" s="207">
        <f t="shared" si="81"/>
        <v>8400</v>
      </c>
      <c r="CA21" s="207">
        <f t="shared" si="81"/>
        <v>8400</v>
      </c>
      <c r="CB21" s="318"/>
      <c r="CC21" s="207">
        <f t="shared" si="81"/>
        <v>8400</v>
      </c>
      <c r="CD21" s="207">
        <f t="shared" si="81"/>
        <v>8400</v>
      </c>
      <c r="CE21" s="207">
        <f t="shared" si="81"/>
        <v>8400</v>
      </c>
      <c r="CF21" s="318"/>
      <c r="CG21" s="207">
        <f t="shared" si="81"/>
        <v>8400</v>
      </c>
      <c r="CH21" s="207">
        <f t="shared" si="81"/>
        <v>8400</v>
      </c>
      <c r="CI21" s="207">
        <f>$H$21/12</f>
        <v>8400</v>
      </c>
      <c r="CJ21" s="318"/>
      <c r="CK21" s="207">
        <f t="shared" si="81"/>
        <v>8400</v>
      </c>
      <c r="CL21" s="207">
        <f t="shared" si="81"/>
        <v>8400</v>
      </c>
      <c r="CM21" s="207">
        <f t="shared" si="81"/>
        <v>8400</v>
      </c>
      <c r="CN21" s="318"/>
      <c r="CO21" s="207">
        <f t="shared" si="81"/>
        <v>8400</v>
      </c>
      <c r="CP21" s="207">
        <f t="shared" si="81"/>
        <v>8400</v>
      </c>
      <c r="CQ21" s="207">
        <f t="shared" si="81"/>
        <v>8400</v>
      </c>
      <c r="CR21" s="318"/>
      <c r="CS21" s="207">
        <f t="shared" si="81"/>
        <v>8400</v>
      </c>
      <c r="CT21" s="207">
        <f t="shared" si="81"/>
        <v>8400</v>
      </c>
      <c r="CU21" s="207">
        <f t="shared" si="81"/>
        <v>8400</v>
      </c>
      <c r="CV21" s="318"/>
      <c r="CW21" s="207">
        <f t="shared" si="81"/>
        <v>8400</v>
      </c>
      <c r="CX21" s="207">
        <f t="shared" si="81"/>
        <v>8400</v>
      </c>
      <c r="CY21" s="207">
        <f>$H$21/12</f>
        <v>8400</v>
      </c>
      <c r="CZ21" s="318"/>
      <c r="DA21" s="207">
        <f t="shared" si="81"/>
        <v>8400</v>
      </c>
      <c r="DB21" s="207">
        <f t="shared" si="81"/>
        <v>8400</v>
      </c>
      <c r="DC21" s="207">
        <f t="shared" si="81"/>
        <v>8400</v>
      </c>
      <c r="DD21" s="318"/>
      <c r="DE21" s="207">
        <f t="shared" si="81"/>
        <v>8400</v>
      </c>
      <c r="DF21" s="207">
        <f t="shared" si="81"/>
        <v>8400</v>
      </c>
      <c r="DG21" s="207">
        <f t="shared" si="81"/>
        <v>8400</v>
      </c>
    </row>
    <row r="22" spans="2:111" ht="14.4">
      <c r="B22" s="249" t="s">
        <v>104</v>
      </c>
      <c r="C22" s="260">
        <v>45992</v>
      </c>
      <c r="D22" s="173"/>
      <c r="E22" s="207">
        <v>60000</v>
      </c>
      <c r="F22" s="253">
        <v>0.2</v>
      </c>
      <c r="G22" s="261">
        <v>1</v>
      </c>
      <c r="H22" s="302">
        <f t="shared" ref="H22:H27" si="82">(E22+(E22*F22))*G22</f>
        <v>72000</v>
      </c>
      <c r="I22" s="306">
        <v>0.2</v>
      </c>
      <c r="J22" s="207">
        <f t="shared" si="78"/>
        <v>14400</v>
      </c>
      <c r="K22" s="253">
        <v>0.3</v>
      </c>
      <c r="L22" s="207">
        <f t="shared" si="31"/>
        <v>21600</v>
      </c>
      <c r="M22" s="253">
        <v>0.3</v>
      </c>
      <c r="N22" s="207">
        <f t="shared" si="49"/>
        <v>21600</v>
      </c>
      <c r="O22" s="253">
        <v>0.1</v>
      </c>
      <c r="P22" s="207">
        <f t="shared" si="50"/>
        <v>7200</v>
      </c>
      <c r="Q22" s="253">
        <v>0.1</v>
      </c>
      <c r="R22" s="207">
        <f t="shared" si="51"/>
        <v>7200</v>
      </c>
      <c r="S22" s="253"/>
      <c r="T22" s="291"/>
      <c r="V22" s="298">
        <f t="shared" si="9"/>
        <v>6000</v>
      </c>
      <c r="W22" s="287">
        <f t="shared" si="52"/>
        <v>1200</v>
      </c>
      <c r="X22" s="207">
        <f t="shared" si="53"/>
        <v>1800</v>
      </c>
      <c r="Y22" s="207">
        <f t="shared" si="54"/>
        <v>1800</v>
      </c>
      <c r="Z22" s="207">
        <f t="shared" si="55"/>
        <v>600</v>
      </c>
      <c r="AA22" s="207">
        <f t="shared" si="56"/>
        <v>600</v>
      </c>
      <c r="AB22" s="291">
        <f t="shared" si="57"/>
        <v>0</v>
      </c>
      <c r="AC22" s="298">
        <f t="shared" si="40"/>
        <v>72000</v>
      </c>
      <c r="AD22" s="287">
        <f t="shared" si="58"/>
        <v>14400</v>
      </c>
      <c r="AE22" s="207">
        <f t="shared" si="59"/>
        <v>21600</v>
      </c>
      <c r="AF22" s="207">
        <f t="shared" si="60"/>
        <v>21600</v>
      </c>
      <c r="AG22" s="207">
        <f t="shared" si="61"/>
        <v>7200</v>
      </c>
      <c r="AH22" s="207">
        <f t="shared" si="62"/>
        <v>7200</v>
      </c>
      <c r="AI22" s="291">
        <f t="shared" si="63"/>
        <v>0</v>
      </c>
      <c r="AJ22" s="298">
        <f t="shared" si="39"/>
        <v>72000</v>
      </c>
      <c r="AK22" s="287">
        <f t="shared" si="64"/>
        <v>14400</v>
      </c>
      <c r="AL22" s="287">
        <f t="shared" si="65"/>
        <v>21600</v>
      </c>
      <c r="AM22" s="287">
        <f t="shared" si="66"/>
        <v>21600</v>
      </c>
      <c r="AN22" s="287">
        <f t="shared" si="67"/>
        <v>7200</v>
      </c>
      <c r="AO22" s="287">
        <f t="shared" si="68"/>
        <v>7200</v>
      </c>
      <c r="AP22" s="287">
        <f t="shared" si="69"/>
        <v>0</v>
      </c>
      <c r="AQ22" s="298">
        <f t="shared" si="70"/>
        <v>72000</v>
      </c>
      <c r="AR22" s="287">
        <f t="shared" si="71"/>
        <v>518400000</v>
      </c>
      <c r="AS22" s="287">
        <f t="shared" si="72"/>
        <v>518400000</v>
      </c>
      <c r="AT22" s="287">
        <f t="shared" si="73"/>
        <v>0</v>
      </c>
      <c r="AU22" s="287">
        <f t="shared" si="74"/>
        <v>432000000</v>
      </c>
      <c r="AV22" s="287">
        <f t="shared" si="75"/>
        <v>129600000</v>
      </c>
      <c r="AW22" s="287">
        <f t="shared" si="76"/>
        <v>43200000</v>
      </c>
      <c r="AY22" s="207"/>
      <c r="AZ22" s="207"/>
      <c r="BA22" s="207"/>
      <c r="BB22" s="207"/>
      <c r="BC22" s="207"/>
      <c r="BD22" s="207"/>
      <c r="BE22" s="207"/>
      <c r="BF22" s="207"/>
      <c r="BG22" s="207"/>
      <c r="BH22" s="318"/>
      <c r="BI22" s="207"/>
      <c r="BJ22" s="207"/>
      <c r="BK22" s="207">
        <f t="shared" ref="BK22:DG22" si="83">$H$22/12</f>
        <v>6000</v>
      </c>
      <c r="BL22" s="318"/>
      <c r="BM22" s="207">
        <f t="shared" si="83"/>
        <v>6000</v>
      </c>
      <c r="BN22" s="207">
        <f t="shared" si="83"/>
        <v>6000</v>
      </c>
      <c r="BO22" s="207">
        <f t="shared" si="83"/>
        <v>6000</v>
      </c>
      <c r="BP22" s="318"/>
      <c r="BQ22" s="207">
        <f t="shared" si="83"/>
        <v>6000</v>
      </c>
      <c r="BR22" s="207">
        <f t="shared" si="83"/>
        <v>6000</v>
      </c>
      <c r="BS22" s="207">
        <f t="shared" si="83"/>
        <v>6000</v>
      </c>
      <c r="BT22" s="318"/>
      <c r="BU22" s="207">
        <f t="shared" si="83"/>
        <v>6000</v>
      </c>
      <c r="BV22" s="207">
        <f t="shared" si="83"/>
        <v>6000</v>
      </c>
      <c r="BW22" s="207">
        <f t="shared" si="83"/>
        <v>6000</v>
      </c>
      <c r="BX22" s="318"/>
      <c r="BY22" s="207">
        <f t="shared" si="83"/>
        <v>6000</v>
      </c>
      <c r="BZ22" s="207">
        <f t="shared" si="83"/>
        <v>6000</v>
      </c>
      <c r="CA22" s="207">
        <f t="shared" si="83"/>
        <v>6000</v>
      </c>
      <c r="CB22" s="318"/>
      <c r="CC22" s="207">
        <f t="shared" si="83"/>
        <v>6000</v>
      </c>
      <c r="CD22" s="207">
        <f t="shared" si="83"/>
        <v>6000</v>
      </c>
      <c r="CE22" s="207">
        <f t="shared" si="83"/>
        <v>6000</v>
      </c>
      <c r="CF22" s="318"/>
      <c r="CG22" s="207">
        <f t="shared" si="83"/>
        <v>6000</v>
      </c>
      <c r="CH22" s="207">
        <f t="shared" si="83"/>
        <v>6000</v>
      </c>
      <c r="CI22" s="207">
        <f>$H$22/12</f>
        <v>6000</v>
      </c>
      <c r="CJ22" s="318"/>
      <c r="CK22" s="207">
        <f t="shared" si="83"/>
        <v>6000</v>
      </c>
      <c r="CL22" s="207">
        <f t="shared" si="83"/>
        <v>6000</v>
      </c>
      <c r="CM22" s="207">
        <f t="shared" si="83"/>
        <v>6000</v>
      </c>
      <c r="CN22" s="318"/>
      <c r="CO22" s="207">
        <f t="shared" si="83"/>
        <v>6000</v>
      </c>
      <c r="CP22" s="207">
        <f t="shared" si="83"/>
        <v>6000</v>
      </c>
      <c r="CQ22" s="207">
        <f t="shared" si="83"/>
        <v>6000</v>
      </c>
      <c r="CR22" s="318"/>
      <c r="CS22" s="207">
        <f t="shared" si="83"/>
        <v>6000</v>
      </c>
      <c r="CT22" s="207">
        <f t="shared" si="83"/>
        <v>6000</v>
      </c>
      <c r="CU22" s="207">
        <f t="shared" si="83"/>
        <v>6000</v>
      </c>
      <c r="CV22" s="318"/>
      <c r="CW22" s="207">
        <f t="shared" si="83"/>
        <v>6000</v>
      </c>
      <c r="CX22" s="207">
        <f t="shared" si="83"/>
        <v>6000</v>
      </c>
      <c r="CY22" s="207">
        <f>$H$22/12</f>
        <v>6000</v>
      </c>
      <c r="CZ22" s="318"/>
      <c r="DA22" s="207">
        <f t="shared" si="83"/>
        <v>6000</v>
      </c>
      <c r="DB22" s="207">
        <f t="shared" si="83"/>
        <v>6000</v>
      </c>
      <c r="DC22" s="207">
        <f t="shared" si="83"/>
        <v>6000</v>
      </c>
      <c r="DD22" s="318"/>
      <c r="DE22" s="207">
        <f t="shared" si="83"/>
        <v>6000</v>
      </c>
      <c r="DF22" s="207">
        <f t="shared" si="83"/>
        <v>6000</v>
      </c>
      <c r="DG22" s="207">
        <f t="shared" si="83"/>
        <v>6000</v>
      </c>
    </row>
    <row r="23" spans="2:111" ht="14.4">
      <c r="B23" s="249" t="s">
        <v>105</v>
      </c>
      <c r="C23" s="260">
        <v>45992</v>
      </c>
      <c r="D23" s="173"/>
      <c r="E23" s="207">
        <v>60000</v>
      </c>
      <c r="F23" s="253">
        <v>0.2</v>
      </c>
      <c r="G23" s="261">
        <v>1</v>
      </c>
      <c r="H23" s="302">
        <f t="shared" si="82"/>
        <v>72000</v>
      </c>
      <c r="I23" s="306">
        <v>0.3</v>
      </c>
      <c r="J23" s="207">
        <f t="shared" si="78"/>
        <v>21600</v>
      </c>
      <c r="K23" s="253">
        <v>0.3</v>
      </c>
      <c r="L23" s="207">
        <f t="shared" si="31"/>
        <v>21600</v>
      </c>
      <c r="M23" s="253">
        <v>0.3</v>
      </c>
      <c r="N23" s="207">
        <f t="shared" si="49"/>
        <v>21600</v>
      </c>
      <c r="O23" s="253"/>
      <c r="P23" s="207">
        <f t="shared" si="50"/>
        <v>0</v>
      </c>
      <c r="Q23" s="253">
        <v>0.1</v>
      </c>
      <c r="R23" s="207">
        <f t="shared" si="51"/>
        <v>7200</v>
      </c>
      <c r="S23" s="253"/>
      <c r="T23" s="291"/>
      <c r="V23" s="298">
        <f t="shared" si="9"/>
        <v>6000</v>
      </c>
      <c r="W23" s="287">
        <f t="shared" si="52"/>
        <v>1800</v>
      </c>
      <c r="X23" s="207">
        <f t="shared" si="53"/>
        <v>1800</v>
      </c>
      <c r="Y23" s="207">
        <f t="shared" si="54"/>
        <v>1800</v>
      </c>
      <c r="Z23" s="207">
        <f t="shared" si="55"/>
        <v>0</v>
      </c>
      <c r="AA23" s="207">
        <f t="shared" si="56"/>
        <v>600</v>
      </c>
      <c r="AB23" s="291">
        <f t="shared" si="57"/>
        <v>0</v>
      </c>
      <c r="AC23" s="298">
        <f t="shared" si="40"/>
        <v>72000</v>
      </c>
      <c r="AD23" s="287">
        <f t="shared" si="58"/>
        <v>21600</v>
      </c>
      <c r="AE23" s="207">
        <f t="shared" si="59"/>
        <v>21600</v>
      </c>
      <c r="AF23" s="207">
        <f t="shared" si="60"/>
        <v>21600</v>
      </c>
      <c r="AG23" s="207">
        <f t="shared" si="61"/>
        <v>0</v>
      </c>
      <c r="AH23" s="207">
        <f t="shared" si="62"/>
        <v>7200</v>
      </c>
      <c r="AI23" s="291">
        <f t="shared" si="63"/>
        <v>0</v>
      </c>
      <c r="AJ23" s="298">
        <f t="shared" si="39"/>
        <v>72000</v>
      </c>
      <c r="AK23" s="287">
        <f t="shared" si="64"/>
        <v>21600</v>
      </c>
      <c r="AL23" s="287">
        <f t="shared" si="65"/>
        <v>21600</v>
      </c>
      <c r="AM23" s="287">
        <f t="shared" si="66"/>
        <v>21600</v>
      </c>
      <c r="AN23" s="287">
        <f t="shared" si="67"/>
        <v>0</v>
      </c>
      <c r="AO23" s="287">
        <f t="shared" si="68"/>
        <v>7200</v>
      </c>
      <c r="AP23" s="287">
        <f t="shared" si="69"/>
        <v>0</v>
      </c>
      <c r="AQ23" s="298">
        <f t="shared" si="70"/>
        <v>72000</v>
      </c>
      <c r="AR23" s="287">
        <f t="shared" si="71"/>
        <v>0</v>
      </c>
      <c r="AS23" s="287">
        <f t="shared" si="72"/>
        <v>518400000</v>
      </c>
      <c r="AT23" s="287">
        <f t="shared" si="73"/>
        <v>0</v>
      </c>
      <c r="AU23" s="287">
        <f t="shared" si="74"/>
        <v>432000000</v>
      </c>
      <c r="AV23" s="287">
        <f t="shared" si="75"/>
        <v>129600000</v>
      </c>
      <c r="AW23" s="287">
        <f t="shared" si="76"/>
        <v>0</v>
      </c>
      <c r="AY23" s="207"/>
      <c r="AZ23" s="207"/>
      <c r="BA23" s="207"/>
      <c r="BB23" s="207"/>
      <c r="BC23" s="207"/>
      <c r="BD23" s="207"/>
      <c r="BE23" s="207"/>
      <c r="BF23" s="207"/>
      <c r="BG23" s="207"/>
      <c r="BH23" s="318"/>
      <c r="BI23" s="207"/>
      <c r="BJ23" s="207"/>
      <c r="BK23" s="207">
        <f t="shared" ref="BK23:DG23" si="84">$H$23/12</f>
        <v>6000</v>
      </c>
      <c r="BL23" s="318"/>
      <c r="BM23" s="207">
        <f t="shared" si="84"/>
        <v>6000</v>
      </c>
      <c r="BN23" s="207">
        <f t="shared" si="84"/>
        <v>6000</v>
      </c>
      <c r="BO23" s="207">
        <f t="shared" si="84"/>
        <v>6000</v>
      </c>
      <c r="BP23" s="318"/>
      <c r="BQ23" s="207">
        <f t="shared" si="84"/>
        <v>6000</v>
      </c>
      <c r="BR23" s="207">
        <f t="shared" si="84"/>
        <v>6000</v>
      </c>
      <c r="BS23" s="207">
        <f t="shared" si="84"/>
        <v>6000</v>
      </c>
      <c r="BT23" s="318"/>
      <c r="BU23" s="207">
        <f t="shared" si="84"/>
        <v>6000</v>
      </c>
      <c r="BV23" s="207">
        <f t="shared" si="84"/>
        <v>6000</v>
      </c>
      <c r="BW23" s="207">
        <f t="shared" si="84"/>
        <v>6000</v>
      </c>
      <c r="BX23" s="318"/>
      <c r="BY23" s="207">
        <f t="shared" si="84"/>
        <v>6000</v>
      </c>
      <c r="BZ23" s="207">
        <f t="shared" si="84"/>
        <v>6000</v>
      </c>
      <c r="CA23" s="207">
        <f t="shared" si="84"/>
        <v>6000</v>
      </c>
      <c r="CB23" s="318"/>
      <c r="CC23" s="207">
        <f t="shared" si="84"/>
        <v>6000</v>
      </c>
      <c r="CD23" s="207">
        <f t="shared" si="84"/>
        <v>6000</v>
      </c>
      <c r="CE23" s="207">
        <f t="shared" si="84"/>
        <v>6000</v>
      </c>
      <c r="CF23" s="318"/>
      <c r="CG23" s="207">
        <f t="shared" si="84"/>
        <v>6000</v>
      </c>
      <c r="CH23" s="207">
        <f t="shared" si="84"/>
        <v>6000</v>
      </c>
      <c r="CI23" s="207">
        <f>$H$23/12</f>
        <v>6000</v>
      </c>
      <c r="CJ23" s="318"/>
      <c r="CK23" s="207">
        <f t="shared" si="84"/>
        <v>6000</v>
      </c>
      <c r="CL23" s="207">
        <f t="shared" si="84"/>
        <v>6000</v>
      </c>
      <c r="CM23" s="207">
        <f t="shared" si="84"/>
        <v>6000</v>
      </c>
      <c r="CN23" s="318"/>
      <c r="CO23" s="207">
        <f t="shared" si="84"/>
        <v>6000</v>
      </c>
      <c r="CP23" s="207">
        <f t="shared" si="84"/>
        <v>6000</v>
      </c>
      <c r="CQ23" s="207">
        <f t="shared" si="84"/>
        <v>6000</v>
      </c>
      <c r="CR23" s="318"/>
      <c r="CS23" s="207">
        <f t="shared" si="84"/>
        <v>6000</v>
      </c>
      <c r="CT23" s="207">
        <f t="shared" si="84"/>
        <v>6000</v>
      </c>
      <c r="CU23" s="207">
        <f t="shared" si="84"/>
        <v>6000</v>
      </c>
      <c r="CV23" s="318"/>
      <c r="CW23" s="207">
        <f t="shared" si="84"/>
        <v>6000</v>
      </c>
      <c r="CX23" s="207">
        <f t="shared" si="84"/>
        <v>6000</v>
      </c>
      <c r="CY23" s="207">
        <f>$H$23/12</f>
        <v>6000</v>
      </c>
      <c r="CZ23" s="318"/>
      <c r="DA23" s="207">
        <f t="shared" si="84"/>
        <v>6000</v>
      </c>
      <c r="DB23" s="207">
        <f t="shared" si="84"/>
        <v>6000</v>
      </c>
      <c r="DC23" s="207">
        <f t="shared" si="84"/>
        <v>6000</v>
      </c>
      <c r="DD23" s="318"/>
      <c r="DE23" s="207">
        <f t="shared" si="84"/>
        <v>6000</v>
      </c>
      <c r="DF23" s="207">
        <f t="shared" si="84"/>
        <v>6000</v>
      </c>
      <c r="DG23" s="207">
        <f t="shared" si="84"/>
        <v>6000</v>
      </c>
    </row>
    <row r="24" spans="2:111" ht="14.4">
      <c r="B24" s="249" t="s">
        <v>106</v>
      </c>
      <c r="C24" s="260">
        <v>46023</v>
      </c>
      <c r="D24" s="173"/>
      <c r="E24" s="207">
        <v>70000</v>
      </c>
      <c r="F24" s="253">
        <v>0.2</v>
      </c>
      <c r="G24" s="261">
        <v>1</v>
      </c>
      <c r="H24" s="302">
        <f t="shared" si="82"/>
        <v>84000</v>
      </c>
      <c r="I24" s="306">
        <v>0.1</v>
      </c>
      <c r="J24" s="207">
        <f t="shared" si="78"/>
        <v>8400</v>
      </c>
      <c r="K24" s="253">
        <v>0.7</v>
      </c>
      <c r="L24" s="207">
        <f t="shared" si="31"/>
        <v>58799.999999999993</v>
      </c>
      <c r="M24" s="253">
        <v>0.1</v>
      </c>
      <c r="N24" s="207">
        <f t="shared" si="49"/>
        <v>8400</v>
      </c>
      <c r="O24" s="253">
        <v>0.1</v>
      </c>
      <c r="P24" s="207">
        <f t="shared" si="50"/>
        <v>8400</v>
      </c>
      <c r="Q24" s="253"/>
      <c r="R24" s="207">
        <f t="shared" si="51"/>
        <v>0</v>
      </c>
      <c r="S24" s="253">
        <v>0</v>
      </c>
      <c r="T24" s="291"/>
      <c r="V24" s="298">
        <f t="shared" si="9"/>
        <v>0</v>
      </c>
      <c r="W24" s="287">
        <f t="shared" si="52"/>
        <v>0</v>
      </c>
      <c r="X24" s="207">
        <f t="shared" si="53"/>
        <v>0</v>
      </c>
      <c r="Y24" s="207">
        <f t="shared" si="54"/>
        <v>0</v>
      </c>
      <c r="Z24" s="207">
        <f t="shared" si="55"/>
        <v>0</v>
      </c>
      <c r="AA24" s="207">
        <f t="shared" si="56"/>
        <v>0</v>
      </c>
      <c r="AB24" s="291">
        <f t="shared" si="57"/>
        <v>0</v>
      </c>
      <c r="AC24" s="298">
        <f t="shared" si="40"/>
        <v>84000</v>
      </c>
      <c r="AD24" s="287">
        <f t="shared" si="58"/>
        <v>8400</v>
      </c>
      <c r="AE24" s="207">
        <f t="shared" si="59"/>
        <v>58799.999999999993</v>
      </c>
      <c r="AF24" s="207">
        <f t="shared" si="60"/>
        <v>8400</v>
      </c>
      <c r="AG24" s="207">
        <f t="shared" si="61"/>
        <v>8400</v>
      </c>
      <c r="AH24" s="207">
        <f t="shared" si="62"/>
        <v>0</v>
      </c>
      <c r="AI24" s="291">
        <f t="shared" si="63"/>
        <v>0</v>
      </c>
      <c r="AJ24" s="298">
        <f t="shared" si="39"/>
        <v>84000</v>
      </c>
      <c r="AK24" s="287">
        <f t="shared" si="64"/>
        <v>8400</v>
      </c>
      <c r="AL24" s="287">
        <f t="shared" si="65"/>
        <v>58799.999999999993</v>
      </c>
      <c r="AM24" s="287">
        <f t="shared" si="66"/>
        <v>8400</v>
      </c>
      <c r="AN24" s="287">
        <f t="shared" si="67"/>
        <v>8400</v>
      </c>
      <c r="AO24" s="287">
        <f t="shared" si="68"/>
        <v>0</v>
      </c>
      <c r="AP24" s="287">
        <f t="shared" si="69"/>
        <v>0</v>
      </c>
      <c r="AQ24" s="298">
        <f t="shared" si="70"/>
        <v>84000</v>
      </c>
      <c r="AR24" s="287">
        <f t="shared" si="71"/>
        <v>705600000</v>
      </c>
      <c r="AS24" s="287">
        <f t="shared" si="72"/>
        <v>0</v>
      </c>
      <c r="AT24" s="287">
        <f t="shared" si="73"/>
        <v>0</v>
      </c>
      <c r="AU24" s="287">
        <f t="shared" si="74"/>
        <v>0</v>
      </c>
      <c r="AV24" s="287">
        <f t="shared" si="75"/>
        <v>0</v>
      </c>
      <c r="AW24" s="287">
        <f t="shared" si="76"/>
        <v>0</v>
      </c>
      <c r="AY24" s="207"/>
      <c r="AZ24" s="207"/>
      <c r="BA24" s="207"/>
      <c r="BB24" s="207"/>
      <c r="BC24" s="207"/>
      <c r="BD24" s="207"/>
      <c r="BE24" s="207"/>
      <c r="BF24" s="207"/>
      <c r="BG24" s="207"/>
      <c r="BH24" s="318"/>
      <c r="BI24" s="207"/>
      <c r="BJ24" s="207"/>
      <c r="BK24" s="207"/>
      <c r="BL24" s="318"/>
      <c r="BM24" s="207">
        <f t="shared" ref="BM24:DG24" si="85">$H$24/12</f>
        <v>7000</v>
      </c>
      <c r="BN24" s="207">
        <f t="shared" si="85"/>
        <v>7000</v>
      </c>
      <c r="BO24" s="207">
        <f t="shared" si="85"/>
        <v>7000</v>
      </c>
      <c r="BP24" s="318"/>
      <c r="BQ24" s="207">
        <f t="shared" si="85"/>
        <v>7000</v>
      </c>
      <c r="BR24" s="207">
        <f t="shared" si="85"/>
        <v>7000</v>
      </c>
      <c r="BS24" s="207">
        <f t="shared" si="85"/>
        <v>7000</v>
      </c>
      <c r="BT24" s="318"/>
      <c r="BU24" s="207">
        <f t="shared" si="85"/>
        <v>7000</v>
      </c>
      <c r="BV24" s="207">
        <f t="shared" si="85"/>
        <v>7000</v>
      </c>
      <c r="BW24" s="207">
        <f t="shared" si="85"/>
        <v>7000</v>
      </c>
      <c r="BX24" s="318"/>
      <c r="BY24" s="207">
        <f t="shared" si="85"/>
        <v>7000</v>
      </c>
      <c r="BZ24" s="207">
        <f t="shared" si="85"/>
        <v>7000</v>
      </c>
      <c r="CA24" s="207">
        <f t="shared" si="85"/>
        <v>7000</v>
      </c>
      <c r="CB24" s="318"/>
      <c r="CC24" s="207">
        <f t="shared" si="85"/>
        <v>7000</v>
      </c>
      <c r="CD24" s="207">
        <f t="shared" si="85"/>
        <v>7000</v>
      </c>
      <c r="CE24" s="207">
        <f t="shared" si="85"/>
        <v>7000</v>
      </c>
      <c r="CF24" s="318"/>
      <c r="CG24" s="207">
        <f t="shared" si="85"/>
        <v>7000</v>
      </c>
      <c r="CH24" s="207">
        <f t="shared" si="85"/>
        <v>7000</v>
      </c>
      <c r="CI24" s="207">
        <f>$H$24/12</f>
        <v>7000</v>
      </c>
      <c r="CJ24" s="318"/>
      <c r="CK24" s="207">
        <f t="shared" si="85"/>
        <v>7000</v>
      </c>
      <c r="CL24" s="207">
        <f t="shared" si="85"/>
        <v>7000</v>
      </c>
      <c r="CM24" s="207">
        <f t="shared" si="85"/>
        <v>7000</v>
      </c>
      <c r="CN24" s="318"/>
      <c r="CO24" s="207">
        <f t="shared" si="85"/>
        <v>7000</v>
      </c>
      <c r="CP24" s="207">
        <f t="shared" si="85"/>
        <v>7000</v>
      </c>
      <c r="CQ24" s="207">
        <f t="shared" si="85"/>
        <v>7000</v>
      </c>
      <c r="CR24" s="318"/>
      <c r="CS24" s="207">
        <f t="shared" si="85"/>
        <v>7000</v>
      </c>
      <c r="CT24" s="207">
        <f t="shared" si="85"/>
        <v>7000</v>
      </c>
      <c r="CU24" s="207">
        <f t="shared" si="85"/>
        <v>7000</v>
      </c>
      <c r="CV24" s="318"/>
      <c r="CW24" s="207">
        <f t="shared" si="85"/>
        <v>7000</v>
      </c>
      <c r="CX24" s="207">
        <f t="shared" si="85"/>
        <v>7000</v>
      </c>
      <c r="CY24" s="207">
        <f>$H$24/12</f>
        <v>7000</v>
      </c>
      <c r="CZ24" s="318"/>
      <c r="DA24" s="207">
        <f t="shared" si="85"/>
        <v>7000</v>
      </c>
      <c r="DB24" s="207">
        <f t="shared" si="85"/>
        <v>7000</v>
      </c>
      <c r="DC24" s="207">
        <f t="shared" si="85"/>
        <v>7000</v>
      </c>
      <c r="DD24" s="318"/>
      <c r="DE24" s="207">
        <f t="shared" si="85"/>
        <v>7000</v>
      </c>
      <c r="DF24" s="207">
        <f t="shared" si="85"/>
        <v>7000</v>
      </c>
      <c r="DG24" s="207">
        <f t="shared" si="85"/>
        <v>7000</v>
      </c>
    </row>
    <row r="25" spans="2:111" ht="14.4">
      <c r="B25" s="249" t="s">
        <v>107</v>
      </c>
      <c r="C25" s="260">
        <v>46023</v>
      </c>
      <c r="D25" s="173"/>
      <c r="E25" s="207">
        <v>70000</v>
      </c>
      <c r="F25" s="253">
        <v>0.2</v>
      </c>
      <c r="G25" s="261">
        <v>1</v>
      </c>
      <c r="H25" s="302">
        <f t="shared" si="82"/>
        <v>84000</v>
      </c>
      <c r="I25" s="306">
        <v>0.5</v>
      </c>
      <c r="J25" s="207">
        <f t="shared" si="78"/>
        <v>42000</v>
      </c>
      <c r="K25" s="253">
        <v>0.2</v>
      </c>
      <c r="L25" s="207">
        <f t="shared" si="31"/>
        <v>16800</v>
      </c>
      <c r="M25" s="253">
        <v>0.3</v>
      </c>
      <c r="N25" s="207">
        <f t="shared" si="49"/>
        <v>25200</v>
      </c>
      <c r="O25" s="253"/>
      <c r="P25" s="207">
        <f t="shared" si="50"/>
        <v>0</v>
      </c>
      <c r="Q25" s="253"/>
      <c r="R25" s="207">
        <f t="shared" si="51"/>
        <v>0</v>
      </c>
      <c r="S25" s="253"/>
      <c r="T25" s="291"/>
      <c r="V25" s="298">
        <f t="shared" si="9"/>
        <v>0</v>
      </c>
      <c r="W25" s="287">
        <f t="shared" si="52"/>
        <v>0</v>
      </c>
      <c r="X25" s="207">
        <f t="shared" si="53"/>
        <v>0</v>
      </c>
      <c r="Y25" s="207">
        <f t="shared" si="54"/>
        <v>0</v>
      </c>
      <c r="Z25" s="207">
        <f t="shared" si="55"/>
        <v>0</v>
      </c>
      <c r="AA25" s="207">
        <f t="shared" si="56"/>
        <v>0</v>
      </c>
      <c r="AB25" s="291">
        <f t="shared" si="57"/>
        <v>0</v>
      </c>
      <c r="AC25" s="298">
        <f t="shared" si="40"/>
        <v>84000</v>
      </c>
      <c r="AD25" s="287">
        <f t="shared" si="58"/>
        <v>42000</v>
      </c>
      <c r="AE25" s="207">
        <f t="shared" si="59"/>
        <v>16800</v>
      </c>
      <c r="AF25" s="207">
        <f t="shared" si="60"/>
        <v>25200</v>
      </c>
      <c r="AG25" s="207">
        <f t="shared" si="61"/>
        <v>0</v>
      </c>
      <c r="AH25" s="207">
        <f t="shared" si="62"/>
        <v>0</v>
      </c>
      <c r="AI25" s="291">
        <f t="shared" si="63"/>
        <v>0</v>
      </c>
      <c r="AJ25" s="298">
        <f t="shared" si="39"/>
        <v>84000</v>
      </c>
      <c r="AK25" s="287">
        <f t="shared" si="64"/>
        <v>42000</v>
      </c>
      <c r="AL25" s="287">
        <f t="shared" si="65"/>
        <v>16800</v>
      </c>
      <c r="AM25" s="287">
        <f t="shared" si="66"/>
        <v>25200</v>
      </c>
      <c r="AN25" s="287">
        <f t="shared" si="67"/>
        <v>0</v>
      </c>
      <c r="AO25" s="287">
        <f t="shared" si="68"/>
        <v>0</v>
      </c>
      <c r="AP25" s="287">
        <f t="shared" si="69"/>
        <v>0</v>
      </c>
      <c r="AQ25" s="298">
        <f t="shared" si="70"/>
        <v>84000</v>
      </c>
      <c r="AR25" s="287">
        <f t="shared" si="71"/>
        <v>0</v>
      </c>
      <c r="AS25" s="287">
        <f t="shared" si="72"/>
        <v>0</v>
      </c>
      <c r="AT25" s="287">
        <f t="shared" si="73"/>
        <v>0</v>
      </c>
      <c r="AU25" s="287">
        <f t="shared" si="74"/>
        <v>0</v>
      </c>
      <c r="AV25" s="287">
        <f t="shared" si="75"/>
        <v>0</v>
      </c>
      <c r="AW25" s="287">
        <f t="shared" si="76"/>
        <v>0</v>
      </c>
      <c r="AY25" s="207"/>
      <c r="AZ25" s="207"/>
      <c r="BA25" s="207"/>
      <c r="BB25" s="207"/>
      <c r="BC25" s="207"/>
      <c r="BD25" s="207"/>
      <c r="BE25" s="207"/>
      <c r="BF25" s="207"/>
      <c r="BG25" s="207"/>
      <c r="BH25" s="318"/>
      <c r="BI25" s="207"/>
      <c r="BJ25" s="207"/>
      <c r="BK25" s="207"/>
      <c r="BL25" s="318"/>
      <c r="BM25" s="207">
        <f t="shared" ref="BM25:DG25" si="86">$H$25/12</f>
        <v>7000</v>
      </c>
      <c r="BN25" s="207">
        <f t="shared" si="86"/>
        <v>7000</v>
      </c>
      <c r="BO25" s="207">
        <f t="shared" si="86"/>
        <v>7000</v>
      </c>
      <c r="BP25" s="318"/>
      <c r="BQ25" s="207">
        <f t="shared" si="86"/>
        <v>7000</v>
      </c>
      <c r="BR25" s="207">
        <f t="shared" si="86"/>
        <v>7000</v>
      </c>
      <c r="BS25" s="207">
        <f t="shared" si="86"/>
        <v>7000</v>
      </c>
      <c r="BT25" s="318"/>
      <c r="BU25" s="207">
        <f t="shared" si="86"/>
        <v>7000</v>
      </c>
      <c r="BV25" s="207">
        <f t="shared" si="86"/>
        <v>7000</v>
      </c>
      <c r="BW25" s="207">
        <f t="shared" si="86"/>
        <v>7000</v>
      </c>
      <c r="BX25" s="318"/>
      <c r="BY25" s="207">
        <f t="shared" si="86"/>
        <v>7000</v>
      </c>
      <c r="BZ25" s="207">
        <f t="shared" si="86"/>
        <v>7000</v>
      </c>
      <c r="CA25" s="207">
        <f t="shared" si="86"/>
        <v>7000</v>
      </c>
      <c r="CB25" s="318"/>
      <c r="CC25" s="207">
        <f t="shared" si="86"/>
        <v>7000</v>
      </c>
      <c r="CD25" s="207">
        <f t="shared" si="86"/>
        <v>7000</v>
      </c>
      <c r="CE25" s="207">
        <f t="shared" si="86"/>
        <v>7000</v>
      </c>
      <c r="CF25" s="318"/>
      <c r="CG25" s="207">
        <f t="shared" si="86"/>
        <v>7000</v>
      </c>
      <c r="CH25" s="207">
        <f t="shared" si="86"/>
        <v>7000</v>
      </c>
      <c r="CI25" s="207">
        <f>$H$25/12</f>
        <v>7000</v>
      </c>
      <c r="CJ25" s="318"/>
      <c r="CK25" s="207">
        <f t="shared" si="86"/>
        <v>7000</v>
      </c>
      <c r="CL25" s="207">
        <f t="shared" si="86"/>
        <v>7000</v>
      </c>
      <c r="CM25" s="207">
        <f t="shared" si="86"/>
        <v>7000</v>
      </c>
      <c r="CN25" s="318"/>
      <c r="CO25" s="207">
        <f t="shared" si="86"/>
        <v>7000</v>
      </c>
      <c r="CP25" s="207">
        <f t="shared" si="86"/>
        <v>7000</v>
      </c>
      <c r="CQ25" s="207">
        <f t="shared" si="86"/>
        <v>7000</v>
      </c>
      <c r="CR25" s="318"/>
      <c r="CS25" s="207">
        <f t="shared" si="86"/>
        <v>7000</v>
      </c>
      <c r="CT25" s="207">
        <f t="shared" si="86"/>
        <v>7000</v>
      </c>
      <c r="CU25" s="207">
        <f t="shared" si="86"/>
        <v>7000</v>
      </c>
      <c r="CV25" s="318"/>
      <c r="CW25" s="207">
        <f t="shared" si="86"/>
        <v>7000</v>
      </c>
      <c r="CX25" s="207">
        <f t="shared" si="86"/>
        <v>7000</v>
      </c>
      <c r="CY25" s="207">
        <f>$H$25/12</f>
        <v>7000</v>
      </c>
      <c r="CZ25" s="318"/>
      <c r="DA25" s="207">
        <f t="shared" si="86"/>
        <v>7000</v>
      </c>
      <c r="DB25" s="207">
        <f t="shared" si="86"/>
        <v>7000</v>
      </c>
      <c r="DC25" s="207">
        <f t="shared" si="86"/>
        <v>7000</v>
      </c>
      <c r="DD25" s="318"/>
      <c r="DE25" s="207">
        <f t="shared" si="86"/>
        <v>7000</v>
      </c>
      <c r="DF25" s="207">
        <f t="shared" si="86"/>
        <v>7000</v>
      </c>
      <c r="DG25" s="207">
        <f t="shared" si="86"/>
        <v>7000</v>
      </c>
    </row>
    <row r="26" spans="2:111" ht="14.4">
      <c r="B26" s="249"/>
      <c r="C26" s="173"/>
      <c r="D26" s="173"/>
      <c r="E26" s="207"/>
      <c r="F26" s="253"/>
      <c r="G26" s="261"/>
      <c r="H26" s="302">
        <f t="shared" si="82"/>
        <v>0</v>
      </c>
      <c r="I26" s="306"/>
      <c r="J26" s="207"/>
      <c r="K26" s="253"/>
      <c r="L26" s="207">
        <f t="shared" si="31"/>
        <v>0</v>
      </c>
      <c r="M26" s="253"/>
      <c r="N26" s="207">
        <f t="shared" si="49"/>
        <v>0</v>
      </c>
      <c r="O26" s="253"/>
      <c r="P26" s="207">
        <f t="shared" si="50"/>
        <v>0</v>
      </c>
      <c r="Q26" s="253"/>
      <c r="R26" s="207">
        <f t="shared" si="51"/>
        <v>0</v>
      </c>
      <c r="S26" s="253"/>
      <c r="T26" s="291"/>
      <c r="V26" s="298">
        <f t="shared" si="9"/>
        <v>0</v>
      </c>
      <c r="W26" s="287">
        <f t="shared" si="52"/>
        <v>0</v>
      </c>
      <c r="X26" s="207">
        <f t="shared" si="53"/>
        <v>0</v>
      </c>
      <c r="Y26" s="207">
        <f t="shared" si="54"/>
        <v>0</v>
      </c>
      <c r="Z26" s="207">
        <f t="shared" si="55"/>
        <v>0</v>
      </c>
      <c r="AA26" s="207">
        <f t="shared" si="56"/>
        <v>0</v>
      </c>
      <c r="AB26" s="291">
        <f t="shared" si="57"/>
        <v>0</v>
      </c>
      <c r="AC26" s="298">
        <f t="shared" si="40"/>
        <v>0</v>
      </c>
      <c r="AD26" s="287">
        <f t="shared" si="58"/>
        <v>0</v>
      </c>
      <c r="AE26" s="207">
        <f t="shared" si="59"/>
        <v>0</v>
      </c>
      <c r="AF26" s="207">
        <f t="shared" si="60"/>
        <v>0</v>
      </c>
      <c r="AG26" s="207">
        <f t="shared" si="61"/>
        <v>0</v>
      </c>
      <c r="AH26" s="207">
        <f t="shared" si="62"/>
        <v>0</v>
      </c>
      <c r="AI26" s="291">
        <f t="shared" si="63"/>
        <v>0</v>
      </c>
      <c r="AJ26" s="298">
        <f t="shared" si="39"/>
        <v>0</v>
      </c>
      <c r="AK26" s="287">
        <f t="shared" si="64"/>
        <v>0</v>
      </c>
      <c r="AL26" s="287">
        <f t="shared" si="65"/>
        <v>0</v>
      </c>
      <c r="AM26" s="287">
        <f t="shared" si="66"/>
        <v>0</v>
      </c>
      <c r="AN26" s="287">
        <f t="shared" si="67"/>
        <v>0</v>
      </c>
      <c r="AO26" s="287">
        <f t="shared" si="68"/>
        <v>0</v>
      </c>
      <c r="AP26" s="287">
        <f t="shared" si="69"/>
        <v>0</v>
      </c>
      <c r="AQ26" s="298">
        <f t="shared" si="70"/>
        <v>0</v>
      </c>
      <c r="AR26" s="287">
        <f t="shared" si="71"/>
        <v>0</v>
      </c>
      <c r="AS26" s="287">
        <f t="shared" si="72"/>
        <v>0</v>
      </c>
      <c r="AT26" s="287">
        <f t="shared" si="73"/>
        <v>0</v>
      </c>
      <c r="AU26" s="287">
        <f t="shared" si="74"/>
        <v>0</v>
      </c>
      <c r="AV26" s="287">
        <f t="shared" si="75"/>
        <v>0</v>
      </c>
      <c r="AW26" s="287">
        <f t="shared" si="76"/>
        <v>0</v>
      </c>
      <c r="AY26" s="207">
        <f>$H$26/12</f>
        <v>0</v>
      </c>
      <c r="AZ26" s="207">
        <f t="shared" ref="AZ26:DG26" si="87">$H$26/12</f>
        <v>0</v>
      </c>
      <c r="BA26" s="207">
        <f t="shared" si="87"/>
        <v>0</v>
      </c>
      <c r="BB26" s="207">
        <f t="shared" si="87"/>
        <v>0</v>
      </c>
      <c r="BC26" s="207">
        <f t="shared" si="87"/>
        <v>0</v>
      </c>
      <c r="BD26" s="207">
        <f t="shared" si="87"/>
        <v>0</v>
      </c>
      <c r="BE26" s="207">
        <f t="shared" si="87"/>
        <v>0</v>
      </c>
      <c r="BF26" s="207">
        <f t="shared" si="87"/>
        <v>0</v>
      </c>
      <c r="BG26" s="207">
        <f t="shared" si="87"/>
        <v>0</v>
      </c>
      <c r="BH26" s="318"/>
      <c r="BI26" s="207">
        <f t="shared" si="87"/>
        <v>0</v>
      </c>
      <c r="BJ26" s="207">
        <f t="shared" si="87"/>
        <v>0</v>
      </c>
      <c r="BK26" s="207">
        <f t="shared" si="87"/>
        <v>0</v>
      </c>
      <c r="BL26" s="318"/>
      <c r="BM26" s="207">
        <f t="shared" si="87"/>
        <v>0</v>
      </c>
      <c r="BN26" s="207">
        <f t="shared" si="87"/>
        <v>0</v>
      </c>
      <c r="BO26" s="207">
        <f t="shared" si="87"/>
        <v>0</v>
      </c>
      <c r="BP26" s="318"/>
      <c r="BQ26" s="207">
        <f t="shared" si="87"/>
        <v>0</v>
      </c>
      <c r="BR26" s="207">
        <f t="shared" si="87"/>
        <v>0</v>
      </c>
      <c r="BS26" s="207">
        <f t="shared" si="87"/>
        <v>0</v>
      </c>
      <c r="BT26" s="318"/>
      <c r="BU26" s="207">
        <f t="shared" si="87"/>
        <v>0</v>
      </c>
      <c r="BV26" s="207">
        <f t="shared" si="87"/>
        <v>0</v>
      </c>
      <c r="BW26" s="207">
        <f t="shared" si="87"/>
        <v>0</v>
      </c>
      <c r="BX26" s="318"/>
      <c r="BY26" s="207">
        <f t="shared" si="87"/>
        <v>0</v>
      </c>
      <c r="BZ26" s="207">
        <f t="shared" si="87"/>
        <v>0</v>
      </c>
      <c r="CA26" s="207">
        <f t="shared" si="87"/>
        <v>0</v>
      </c>
      <c r="CB26" s="318"/>
      <c r="CC26" s="207">
        <f t="shared" si="87"/>
        <v>0</v>
      </c>
      <c r="CD26" s="207">
        <f t="shared" si="87"/>
        <v>0</v>
      </c>
      <c r="CE26" s="207">
        <f t="shared" si="87"/>
        <v>0</v>
      </c>
      <c r="CF26" s="318"/>
      <c r="CG26" s="207">
        <f t="shared" si="87"/>
        <v>0</v>
      </c>
      <c r="CH26" s="207">
        <f t="shared" si="87"/>
        <v>0</v>
      </c>
      <c r="CI26" s="207">
        <f>$H$26/12</f>
        <v>0</v>
      </c>
      <c r="CJ26" s="318"/>
      <c r="CK26" s="207">
        <f t="shared" si="87"/>
        <v>0</v>
      </c>
      <c r="CL26" s="207">
        <f t="shared" si="87"/>
        <v>0</v>
      </c>
      <c r="CM26" s="207">
        <f t="shared" si="87"/>
        <v>0</v>
      </c>
      <c r="CN26" s="318"/>
      <c r="CO26" s="207">
        <f t="shared" si="87"/>
        <v>0</v>
      </c>
      <c r="CP26" s="207">
        <f t="shared" si="87"/>
        <v>0</v>
      </c>
      <c r="CQ26" s="207">
        <f t="shared" si="87"/>
        <v>0</v>
      </c>
      <c r="CR26" s="318"/>
      <c r="CS26" s="207">
        <f t="shared" si="87"/>
        <v>0</v>
      </c>
      <c r="CT26" s="207">
        <f t="shared" si="87"/>
        <v>0</v>
      </c>
      <c r="CU26" s="207">
        <f t="shared" si="87"/>
        <v>0</v>
      </c>
      <c r="CV26" s="318"/>
      <c r="CW26" s="207">
        <f t="shared" si="87"/>
        <v>0</v>
      </c>
      <c r="CX26" s="207">
        <f t="shared" si="87"/>
        <v>0</v>
      </c>
      <c r="CY26" s="207">
        <f>$H$26/12</f>
        <v>0</v>
      </c>
      <c r="CZ26" s="318"/>
      <c r="DA26" s="207">
        <f t="shared" si="87"/>
        <v>0</v>
      </c>
      <c r="DB26" s="207">
        <f t="shared" si="87"/>
        <v>0</v>
      </c>
      <c r="DC26" s="207">
        <f t="shared" si="87"/>
        <v>0</v>
      </c>
      <c r="DD26" s="318"/>
      <c r="DE26" s="207">
        <f t="shared" si="87"/>
        <v>0</v>
      </c>
      <c r="DF26" s="207">
        <f t="shared" si="87"/>
        <v>0</v>
      </c>
      <c r="DG26" s="207">
        <f t="shared" si="87"/>
        <v>0</v>
      </c>
    </row>
    <row r="27" spans="2:111" ht="14.4">
      <c r="B27" s="249"/>
      <c r="C27" s="173"/>
      <c r="D27" s="173"/>
      <c r="E27" s="207"/>
      <c r="F27" s="253"/>
      <c r="G27" s="261"/>
      <c r="H27" s="302">
        <f t="shared" si="82"/>
        <v>0</v>
      </c>
      <c r="I27" s="306"/>
      <c r="J27" s="207"/>
      <c r="K27" s="253"/>
      <c r="L27" s="207">
        <f t="shared" si="31"/>
        <v>0</v>
      </c>
      <c r="M27" s="253"/>
      <c r="N27" s="207">
        <f t="shared" si="49"/>
        <v>0</v>
      </c>
      <c r="O27" s="253"/>
      <c r="P27" s="207">
        <f t="shared" si="50"/>
        <v>0</v>
      </c>
      <c r="Q27" s="253"/>
      <c r="R27" s="207">
        <f t="shared" si="51"/>
        <v>0</v>
      </c>
      <c r="S27" s="253"/>
      <c r="T27" s="291"/>
      <c r="V27" s="298">
        <f t="shared" si="9"/>
        <v>0</v>
      </c>
      <c r="W27" s="287">
        <f t="shared" si="52"/>
        <v>0</v>
      </c>
      <c r="X27" s="207">
        <f t="shared" si="53"/>
        <v>0</v>
      </c>
      <c r="Y27" s="207">
        <f t="shared" si="54"/>
        <v>0</v>
      </c>
      <c r="Z27" s="207">
        <f t="shared" si="55"/>
        <v>0</v>
      </c>
      <c r="AA27" s="207">
        <f t="shared" si="56"/>
        <v>0</v>
      </c>
      <c r="AB27" s="291">
        <f t="shared" si="57"/>
        <v>0</v>
      </c>
      <c r="AC27" s="298">
        <f t="shared" si="40"/>
        <v>0</v>
      </c>
      <c r="AD27" s="287">
        <f t="shared" si="58"/>
        <v>0</v>
      </c>
      <c r="AE27" s="207">
        <f t="shared" si="59"/>
        <v>0</v>
      </c>
      <c r="AF27" s="207">
        <f t="shared" si="60"/>
        <v>0</v>
      </c>
      <c r="AG27" s="207">
        <f t="shared" si="61"/>
        <v>0</v>
      </c>
      <c r="AH27" s="207">
        <f t="shared" si="62"/>
        <v>0</v>
      </c>
      <c r="AI27" s="291">
        <f t="shared" si="63"/>
        <v>0</v>
      </c>
      <c r="AJ27" s="298">
        <f t="shared" si="39"/>
        <v>0</v>
      </c>
      <c r="AK27" s="287">
        <f t="shared" si="64"/>
        <v>0</v>
      </c>
      <c r="AL27" s="287">
        <f t="shared" si="65"/>
        <v>0</v>
      </c>
      <c r="AM27" s="287">
        <f t="shared" si="66"/>
        <v>0</v>
      </c>
      <c r="AN27" s="287">
        <f t="shared" si="67"/>
        <v>0</v>
      </c>
      <c r="AO27" s="287">
        <f t="shared" si="68"/>
        <v>0</v>
      </c>
      <c r="AP27" s="287">
        <f t="shared" si="69"/>
        <v>0</v>
      </c>
      <c r="AQ27" s="298">
        <f t="shared" si="70"/>
        <v>0</v>
      </c>
      <c r="AR27" s="287">
        <f t="shared" si="71"/>
        <v>0</v>
      </c>
      <c r="AS27" s="287">
        <f t="shared" si="72"/>
        <v>0</v>
      </c>
      <c r="AT27" s="287">
        <f t="shared" si="73"/>
        <v>0</v>
      </c>
      <c r="AU27" s="287">
        <f t="shared" si="74"/>
        <v>0</v>
      </c>
      <c r="AV27" s="287">
        <f t="shared" si="75"/>
        <v>0</v>
      </c>
      <c r="AW27" s="287">
        <f t="shared" si="76"/>
        <v>0</v>
      </c>
      <c r="AY27" s="207">
        <f>$H$27/12</f>
        <v>0</v>
      </c>
      <c r="AZ27" s="207">
        <f t="shared" ref="AZ27:DG27" si="88">$H$27/12</f>
        <v>0</v>
      </c>
      <c r="BA27" s="207">
        <f t="shared" si="88"/>
        <v>0</v>
      </c>
      <c r="BB27" s="207">
        <f t="shared" si="88"/>
        <v>0</v>
      </c>
      <c r="BC27" s="207">
        <f t="shared" si="88"/>
        <v>0</v>
      </c>
      <c r="BD27" s="207">
        <f t="shared" si="88"/>
        <v>0</v>
      </c>
      <c r="BE27" s="207">
        <f t="shared" si="88"/>
        <v>0</v>
      </c>
      <c r="BF27" s="207">
        <f t="shared" si="88"/>
        <v>0</v>
      </c>
      <c r="BG27" s="207">
        <f t="shared" si="88"/>
        <v>0</v>
      </c>
      <c r="BH27" s="318"/>
      <c r="BI27" s="207">
        <f t="shared" si="88"/>
        <v>0</v>
      </c>
      <c r="BJ27" s="207">
        <f t="shared" si="88"/>
        <v>0</v>
      </c>
      <c r="BK27" s="207">
        <f t="shared" si="88"/>
        <v>0</v>
      </c>
      <c r="BL27" s="318"/>
      <c r="BM27" s="207">
        <f t="shared" si="88"/>
        <v>0</v>
      </c>
      <c r="BN27" s="207">
        <f t="shared" si="88"/>
        <v>0</v>
      </c>
      <c r="BO27" s="207">
        <f t="shared" si="88"/>
        <v>0</v>
      </c>
      <c r="BP27" s="318"/>
      <c r="BQ27" s="207">
        <f t="shared" si="88"/>
        <v>0</v>
      </c>
      <c r="BR27" s="207">
        <f t="shared" si="88"/>
        <v>0</v>
      </c>
      <c r="BS27" s="207">
        <f t="shared" si="88"/>
        <v>0</v>
      </c>
      <c r="BT27" s="318"/>
      <c r="BU27" s="207">
        <f t="shared" si="88"/>
        <v>0</v>
      </c>
      <c r="BV27" s="207">
        <f t="shared" si="88"/>
        <v>0</v>
      </c>
      <c r="BW27" s="207">
        <f t="shared" si="88"/>
        <v>0</v>
      </c>
      <c r="BX27" s="318"/>
      <c r="BY27" s="207">
        <f t="shared" si="88"/>
        <v>0</v>
      </c>
      <c r="BZ27" s="207">
        <f t="shared" si="88"/>
        <v>0</v>
      </c>
      <c r="CA27" s="207">
        <f t="shared" si="88"/>
        <v>0</v>
      </c>
      <c r="CB27" s="318"/>
      <c r="CC27" s="207">
        <f t="shared" si="88"/>
        <v>0</v>
      </c>
      <c r="CD27" s="207">
        <f t="shared" si="88"/>
        <v>0</v>
      </c>
      <c r="CE27" s="207">
        <f t="shared" si="88"/>
        <v>0</v>
      </c>
      <c r="CF27" s="318"/>
      <c r="CG27" s="207">
        <f t="shared" si="88"/>
        <v>0</v>
      </c>
      <c r="CH27" s="207">
        <f t="shared" si="88"/>
        <v>0</v>
      </c>
      <c r="CI27" s="207">
        <f>$H$27/12</f>
        <v>0</v>
      </c>
      <c r="CJ27" s="318"/>
      <c r="CK27" s="207">
        <f t="shared" si="88"/>
        <v>0</v>
      </c>
      <c r="CL27" s="207">
        <f t="shared" si="88"/>
        <v>0</v>
      </c>
      <c r="CM27" s="207">
        <f t="shared" si="88"/>
        <v>0</v>
      </c>
      <c r="CN27" s="318"/>
      <c r="CO27" s="207">
        <f t="shared" si="88"/>
        <v>0</v>
      </c>
      <c r="CP27" s="207">
        <f t="shared" si="88"/>
        <v>0</v>
      </c>
      <c r="CQ27" s="207">
        <f t="shared" si="88"/>
        <v>0</v>
      </c>
      <c r="CR27" s="318"/>
      <c r="CS27" s="207">
        <f t="shared" si="88"/>
        <v>0</v>
      </c>
      <c r="CT27" s="207">
        <f t="shared" si="88"/>
        <v>0</v>
      </c>
      <c r="CU27" s="207">
        <f t="shared" si="88"/>
        <v>0</v>
      </c>
      <c r="CV27" s="318"/>
      <c r="CW27" s="207">
        <f t="shared" si="88"/>
        <v>0</v>
      </c>
      <c r="CX27" s="207">
        <f t="shared" si="88"/>
        <v>0</v>
      </c>
      <c r="CY27" s="207">
        <f>$H$27/12</f>
        <v>0</v>
      </c>
      <c r="CZ27" s="318"/>
      <c r="DA27" s="207">
        <f t="shared" si="88"/>
        <v>0</v>
      </c>
      <c r="DB27" s="207">
        <f t="shared" si="88"/>
        <v>0</v>
      </c>
      <c r="DC27" s="207">
        <f t="shared" si="88"/>
        <v>0</v>
      </c>
      <c r="DD27" s="318"/>
      <c r="DE27" s="207">
        <f t="shared" si="88"/>
        <v>0</v>
      </c>
      <c r="DF27" s="207">
        <f t="shared" si="88"/>
        <v>0</v>
      </c>
      <c r="DG27" s="207">
        <f t="shared" si="88"/>
        <v>0</v>
      </c>
    </row>
    <row r="28" spans="2:111" ht="14.4">
      <c r="B28" s="249"/>
      <c r="C28" s="173"/>
      <c r="D28" s="173"/>
      <c r="E28" s="207"/>
      <c r="F28" s="253"/>
      <c r="G28" s="261"/>
      <c r="H28" s="302"/>
      <c r="I28" s="306"/>
      <c r="J28" s="207"/>
      <c r="K28" s="253"/>
      <c r="L28" s="207">
        <f t="shared" si="31"/>
        <v>0</v>
      </c>
      <c r="M28" s="253"/>
      <c r="N28" s="207">
        <f t="shared" si="49"/>
        <v>0</v>
      </c>
      <c r="O28" s="253"/>
      <c r="P28" s="207">
        <f t="shared" si="50"/>
        <v>0</v>
      </c>
      <c r="Q28" s="253"/>
      <c r="R28" s="207">
        <f t="shared" si="51"/>
        <v>0</v>
      </c>
      <c r="S28" s="253"/>
      <c r="T28" s="291"/>
      <c r="V28" s="298">
        <f t="shared" si="9"/>
        <v>0</v>
      </c>
      <c r="W28" s="287">
        <f t="shared" si="52"/>
        <v>0</v>
      </c>
      <c r="X28" s="207">
        <f t="shared" si="53"/>
        <v>0</v>
      </c>
      <c r="Y28" s="207">
        <f t="shared" si="54"/>
        <v>0</v>
      </c>
      <c r="Z28" s="207">
        <f t="shared" si="55"/>
        <v>0</v>
      </c>
      <c r="AA28" s="207">
        <f t="shared" si="56"/>
        <v>0</v>
      </c>
      <c r="AB28" s="291">
        <f t="shared" si="57"/>
        <v>0</v>
      </c>
      <c r="AC28" s="298">
        <f t="shared" si="40"/>
        <v>0</v>
      </c>
      <c r="AD28" s="287">
        <f t="shared" si="58"/>
        <v>0</v>
      </c>
      <c r="AE28" s="207">
        <f t="shared" si="59"/>
        <v>0</v>
      </c>
      <c r="AF28" s="207">
        <f t="shared" si="60"/>
        <v>0</v>
      </c>
      <c r="AG28" s="207">
        <f t="shared" si="61"/>
        <v>0</v>
      </c>
      <c r="AH28" s="207">
        <f t="shared" si="62"/>
        <v>0</v>
      </c>
      <c r="AI28" s="291">
        <f t="shared" si="63"/>
        <v>0</v>
      </c>
      <c r="AJ28" s="298">
        <f t="shared" si="39"/>
        <v>0</v>
      </c>
      <c r="AK28" s="287">
        <f t="shared" si="64"/>
        <v>0</v>
      </c>
      <c r="AL28" s="287">
        <f t="shared" si="65"/>
        <v>0</v>
      </c>
      <c r="AM28" s="287">
        <f t="shared" si="66"/>
        <v>0</v>
      </c>
      <c r="AN28" s="287">
        <f t="shared" si="67"/>
        <v>0</v>
      </c>
      <c r="AO28" s="287">
        <f t="shared" si="68"/>
        <v>0</v>
      </c>
      <c r="AP28" s="287">
        <f t="shared" si="69"/>
        <v>0</v>
      </c>
      <c r="AQ28" s="298">
        <f t="shared" si="70"/>
        <v>0</v>
      </c>
      <c r="AR28" s="287">
        <f t="shared" si="71"/>
        <v>0</v>
      </c>
      <c r="AS28" s="287">
        <f t="shared" si="72"/>
        <v>0</v>
      </c>
      <c r="AT28" s="287">
        <f t="shared" si="73"/>
        <v>0</v>
      </c>
      <c r="AU28" s="287">
        <f t="shared" si="74"/>
        <v>0</v>
      </c>
      <c r="AV28" s="287">
        <f t="shared" si="75"/>
        <v>0</v>
      </c>
      <c r="AW28" s="287">
        <f t="shared" si="76"/>
        <v>0</v>
      </c>
      <c r="AY28" s="207"/>
      <c r="AZ28" s="207"/>
      <c r="BA28" s="207"/>
      <c r="BB28" s="207"/>
      <c r="BC28" s="207"/>
      <c r="BD28" s="207"/>
      <c r="BE28" s="207"/>
      <c r="BF28" s="207"/>
      <c r="BG28" s="207"/>
      <c r="BH28" s="318"/>
      <c r="BI28" s="207"/>
      <c r="BJ28" s="207"/>
      <c r="BK28" s="207"/>
      <c r="BL28" s="318"/>
      <c r="BM28" s="207"/>
      <c r="BN28" s="207"/>
      <c r="BO28" s="207"/>
      <c r="BP28" s="318"/>
      <c r="BQ28" s="207"/>
      <c r="BR28" s="207"/>
      <c r="BS28" s="207"/>
      <c r="BT28" s="318"/>
      <c r="BU28" s="207"/>
      <c r="BV28" s="207"/>
      <c r="BW28" s="207"/>
      <c r="BX28" s="318"/>
      <c r="BY28" s="207"/>
      <c r="BZ28" s="207"/>
      <c r="CA28" s="207"/>
      <c r="CB28" s="318"/>
      <c r="CC28" s="207"/>
      <c r="CD28" s="207"/>
      <c r="CE28" s="207"/>
      <c r="CF28" s="318"/>
      <c r="CG28" s="207"/>
      <c r="CH28" s="207"/>
      <c r="CI28" s="207"/>
      <c r="CJ28" s="318"/>
      <c r="CK28" s="207"/>
      <c r="CL28" s="207"/>
      <c r="CM28" s="207"/>
      <c r="CN28" s="318"/>
      <c r="CO28" s="207"/>
      <c r="CP28" s="207"/>
      <c r="CQ28" s="207"/>
      <c r="CR28" s="318"/>
      <c r="CS28" s="207"/>
      <c r="CT28" s="207"/>
      <c r="CU28" s="207"/>
      <c r="CV28" s="318"/>
      <c r="CW28" s="207"/>
      <c r="CX28" s="207"/>
      <c r="CY28" s="207"/>
      <c r="CZ28" s="318"/>
      <c r="DA28" s="207"/>
      <c r="DB28" s="207"/>
      <c r="DC28" s="207"/>
      <c r="DD28" s="318"/>
      <c r="DE28" s="207"/>
      <c r="DF28" s="207"/>
      <c r="DG28" s="207"/>
    </row>
    <row r="29" spans="2:111" ht="14.4">
      <c r="B29" s="249"/>
      <c r="C29" s="173"/>
      <c r="D29" s="173"/>
      <c r="E29" s="207"/>
      <c r="F29" s="253"/>
      <c r="G29" s="261"/>
      <c r="H29" s="302"/>
      <c r="I29" s="306"/>
      <c r="J29" s="207"/>
      <c r="K29" s="253"/>
      <c r="L29" s="207">
        <f t="shared" si="31"/>
        <v>0</v>
      </c>
      <c r="M29" s="253"/>
      <c r="N29" s="207">
        <f t="shared" si="49"/>
        <v>0</v>
      </c>
      <c r="O29" s="253"/>
      <c r="P29" s="207">
        <f t="shared" si="50"/>
        <v>0</v>
      </c>
      <c r="Q29" s="253"/>
      <c r="R29" s="207">
        <f t="shared" si="51"/>
        <v>0</v>
      </c>
      <c r="S29" s="253"/>
      <c r="T29" s="291"/>
      <c r="V29" s="298">
        <f t="shared" si="9"/>
        <v>0</v>
      </c>
      <c r="W29" s="287">
        <f t="shared" si="52"/>
        <v>0</v>
      </c>
      <c r="X29" s="207">
        <f t="shared" si="53"/>
        <v>0</v>
      </c>
      <c r="Y29" s="207">
        <f t="shared" si="54"/>
        <v>0</v>
      </c>
      <c r="Z29" s="207">
        <f t="shared" si="55"/>
        <v>0</v>
      </c>
      <c r="AA29" s="207">
        <f t="shared" si="56"/>
        <v>0</v>
      </c>
      <c r="AB29" s="291">
        <f t="shared" si="57"/>
        <v>0</v>
      </c>
      <c r="AC29" s="298">
        <f t="shared" si="40"/>
        <v>0</v>
      </c>
      <c r="AD29" s="287">
        <f t="shared" si="58"/>
        <v>0</v>
      </c>
      <c r="AE29" s="207">
        <f t="shared" si="59"/>
        <v>0</v>
      </c>
      <c r="AF29" s="207">
        <f t="shared" si="60"/>
        <v>0</v>
      </c>
      <c r="AG29" s="207">
        <f t="shared" si="61"/>
        <v>0</v>
      </c>
      <c r="AH29" s="207">
        <f t="shared" si="62"/>
        <v>0</v>
      </c>
      <c r="AI29" s="291">
        <f t="shared" si="63"/>
        <v>0</v>
      </c>
      <c r="AJ29" s="298">
        <f t="shared" si="39"/>
        <v>0</v>
      </c>
      <c r="AK29" s="287">
        <f t="shared" si="64"/>
        <v>0</v>
      </c>
      <c r="AL29" s="287">
        <f t="shared" si="65"/>
        <v>0</v>
      </c>
      <c r="AM29" s="287">
        <f t="shared" si="66"/>
        <v>0</v>
      </c>
      <c r="AN29" s="287">
        <f t="shared" si="67"/>
        <v>0</v>
      </c>
      <c r="AO29" s="287">
        <f t="shared" si="68"/>
        <v>0</v>
      </c>
      <c r="AP29" s="287">
        <f t="shared" si="69"/>
        <v>0</v>
      </c>
      <c r="AQ29" s="298">
        <f t="shared" si="70"/>
        <v>0</v>
      </c>
      <c r="AR29" s="287">
        <f t="shared" si="71"/>
        <v>0</v>
      </c>
      <c r="AS29" s="287">
        <f t="shared" si="72"/>
        <v>0</v>
      </c>
      <c r="AT29" s="287">
        <f t="shared" si="73"/>
        <v>0</v>
      </c>
      <c r="AU29" s="287">
        <f t="shared" si="74"/>
        <v>0</v>
      </c>
      <c r="AV29" s="287">
        <f t="shared" si="75"/>
        <v>0</v>
      </c>
      <c r="AW29" s="287">
        <f t="shared" si="76"/>
        <v>0</v>
      </c>
      <c r="AY29" s="207"/>
      <c r="AZ29" s="207"/>
      <c r="BA29" s="207"/>
      <c r="BB29" s="207"/>
      <c r="BC29" s="207"/>
      <c r="BD29" s="207"/>
      <c r="BE29" s="207"/>
      <c r="BF29" s="207"/>
      <c r="BG29" s="207"/>
      <c r="BH29" s="318"/>
      <c r="BI29" s="207"/>
      <c r="BJ29" s="207"/>
      <c r="BK29" s="207"/>
      <c r="BL29" s="318"/>
      <c r="BM29" s="207"/>
      <c r="BN29" s="207"/>
      <c r="BO29" s="207"/>
      <c r="BP29" s="318"/>
      <c r="BQ29" s="207"/>
      <c r="BR29" s="207"/>
      <c r="BS29" s="207"/>
      <c r="BT29" s="318"/>
      <c r="BU29" s="207"/>
      <c r="BV29" s="207"/>
      <c r="BW29" s="207"/>
      <c r="BX29" s="318"/>
      <c r="BY29" s="207"/>
      <c r="BZ29" s="207"/>
      <c r="CA29" s="207"/>
      <c r="CB29" s="318"/>
      <c r="CC29" s="207"/>
      <c r="CD29" s="207"/>
      <c r="CE29" s="207"/>
      <c r="CF29" s="318"/>
      <c r="CG29" s="207"/>
      <c r="CH29" s="207"/>
      <c r="CI29" s="207"/>
      <c r="CJ29" s="318"/>
      <c r="CK29" s="207"/>
      <c r="CL29" s="207"/>
      <c r="CM29" s="207"/>
      <c r="CN29" s="318"/>
      <c r="CO29" s="207"/>
      <c r="CP29" s="207"/>
      <c r="CQ29" s="207"/>
      <c r="CR29" s="318"/>
      <c r="CS29" s="207"/>
      <c r="CT29" s="207"/>
      <c r="CU29" s="207"/>
      <c r="CV29" s="318"/>
      <c r="CW29" s="207"/>
      <c r="CX29" s="207"/>
      <c r="CY29" s="207"/>
      <c r="CZ29" s="318"/>
      <c r="DA29" s="207"/>
      <c r="DB29" s="207"/>
      <c r="DC29" s="207"/>
      <c r="DD29" s="318"/>
      <c r="DE29" s="207"/>
      <c r="DF29" s="207"/>
      <c r="DG29" s="207"/>
    </row>
    <row r="30" spans="2:111" ht="14.4">
      <c r="B30" s="249"/>
      <c r="C30" s="173"/>
      <c r="D30" s="173"/>
      <c r="E30" s="207"/>
      <c r="F30" s="253"/>
      <c r="G30" s="261"/>
      <c r="H30" s="302"/>
      <c r="I30" s="306"/>
      <c r="J30" s="207"/>
      <c r="K30" s="253"/>
      <c r="L30" s="207">
        <f t="shared" si="31"/>
        <v>0</v>
      </c>
      <c r="M30" s="253"/>
      <c r="N30" s="207">
        <f t="shared" si="49"/>
        <v>0</v>
      </c>
      <c r="O30" s="253"/>
      <c r="P30" s="207">
        <f t="shared" si="50"/>
        <v>0</v>
      </c>
      <c r="Q30" s="253"/>
      <c r="R30" s="207">
        <f t="shared" si="51"/>
        <v>0</v>
      </c>
      <c r="S30" s="253"/>
      <c r="T30" s="291"/>
      <c r="V30" s="298">
        <f t="shared" si="9"/>
        <v>0</v>
      </c>
      <c r="W30" s="287">
        <f t="shared" si="52"/>
        <v>0</v>
      </c>
      <c r="X30" s="207">
        <f t="shared" si="53"/>
        <v>0</v>
      </c>
      <c r="Y30" s="207">
        <f t="shared" si="54"/>
        <v>0</v>
      </c>
      <c r="Z30" s="207">
        <f t="shared" si="55"/>
        <v>0</v>
      </c>
      <c r="AA30" s="207">
        <f t="shared" si="56"/>
        <v>0</v>
      </c>
      <c r="AB30" s="291">
        <f t="shared" si="57"/>
        <v>0</v>
      </c>
      <c r="AC30" s="298">
        <f t="shared" si="40"/>
        <v>0</v>
      </c>
      <c r="AD30" s="287">
        <f t="shared" si="58"/>
        <v>0</v>
      </c>
      <c r="AE30" s="207">
        <f t="shared" si="59"/>
        <v>0</v>
      </c>
      <c r="AF30" s="207">
        <f t="shared" si="60"/>
        <v>0</v>
      </c>
      <c r="AG30" s="207">
        <f t="shared" si="61"/>
        <v>0</v>
      </c>
      <c r="AH30" s="207">
        <f t="shared" si="62"/>
        <v>0</v>
      </c>
      <c r="AI30" s="291">
        <f t="shared" si="63"/>
        <v>0</v>
      </c>
      <c r="AJ30" s="298">
        <f t="shared" si="39"/>
        <v>0</v>
      </c>
      <c r="AK30" s="287">
        <f t="shared" si="64"/>
        <v>0</v>
      </c>
      <c r="AL30" s="287">
        <f t="shared" si="65"/>
        <v>0</v>
      </c>
      <c r="AM30" s="287">
        <f t="shared" si="66"/>
        <v>0</v>
      </c>
      <c r="AN30" s="287">
        <f t="shared" si="67"/>
        <v>0</v>
      </c>
      <c r="AO30" s="287">
        <f t="shared" si="68"/>
        <v>0</v>
      </c>
      <c r="AP30" s="287">
        <f t="shared" si="69"/>
        <v>0</v>
      </c>
      <c r="AQ30" s="298">
        <f t="shared" si="70"/>
        <v>0</v>
      </c>
      <c r="AR30" s="287">
        <f t="shared" si="71"/>
        <v>0</v>
      </c>
      <c r="AS30" s="287">
        <f t="shared" si="72"/>
        <v>0</v>
      </c>
      <c r="AT30" s="287">
        <f t="shared" si="73"/>
        <v>0</v>
      </c>
      <c r="AU30" s="287">
        <f t="shared" si="74"/>
        <v>0</v>
      </c>
      <c r="AV30" s="287">
        <f t="shared" si="75"/>
        <v>0</v>
      </c>
      <c r="AW30" s="287">
        <f t="shared" si="76"/>
        <v>0</v>
      </c>
      <c r="AY30" s="207"/>
      <c r="AZ30" s="207"/>
      <c r="BA30" s="207"/>
      <c r="BB30" s="207"/>
      <c r="BC30" s="207"/>
      <c r="BD30" s="207"/>
      <c r="BE30" s="207"/>
      <c r="BF30" s="207"/>
      <c r="BG30" s="207"/>
      <c r="BH30" s="318"/>
      <c r="BI30" s="207"/>
      <c r="BJ30" s="207"/>
      <c r="BK30" s="207"/>
      <c r="BL30" s="318"/>
      <c r="BM30" s="207"/>
      <c r="BN30" s="207"/>
      <c r="BO30" s="207"/>
      <c r="BP30" s="318"/>
      <c r="BQ30" s="207"/>
      <c r="BR30" s="207"/>
      <c r="BS30" s="207"/>
      <c r="BT30" s="318"/>
      <c r="BU30" s="207"/>
      <c r="BV30" s="207"/>
      <c r="BW30" s="207"/>
      <c r="BX30" s="318"/>
      <c r="BY30" s="207"/>
      <c r="BZ30" s="207"/>
      <c r="CA30" s="207"/>
      <c r="CB30" s="318"/>
      <c r="CC30" s="207"/>
      <c r="CD30" s="207"/>
      <c r="CE30" s="207"/>
      <c r="CF30" s="318"/>
      <c r="CG30" s="207"/>
      <c r="CH30" s="207"/>
      <c r="CI30" s="207"/>
      <c r="CJ30" s="318"/>
      <c r="CK30" s="207"/>
      <c r="CL30" s="207"/>
      <c r="CM30" s="207"/>
      <c r="CN30" s="318"/>
      <c r="CO30" s="207"/>
      <c r="CP30" s="207"/>
      <c r="CQ30" s="207"/>
      <c r="CR30" s="318"/>
      <c r="CS30" s="207"/>
      <c r="CT30" s="207"/>
      <c r="CU30" s="207"/>
      <c r="CV30" s="318"/>
      <c r="CW30" s="207"/>
      <c r="CX30" s="207"/>
      <c r="CY30" s="207"/>
      <c r="CZ30" s="318"/>
      <c r="DA30" s="207"/>
      <c r="DB30" s="207"/>
      <c r="DC30" s="207"/>
      <c r="DD30" s="318"/>
      <c r="DE30" s="207"/>
      <c r="DF30" s="207"/>
      <c r="DG30" s="207"/>
    </row>
    <row r="31" spans="2:111" ht="14.4">
      <c r="B31" s="249"/>
      <c r="C31" s="173"/>
      <c r="D31" s="173"/>
      <c r="E31" s="207"/>
      <c r="F31" s="253"/>
      <c r="G31" s="261"/>
      <c r="H31" s="302"/>
      <c r="I31" s="306"/>
      <c r="J31" s="207"/>
      <c r="K31" s="253"/>
      <c r="L31" s="207">
        <f t="shared" si="31"/>
        <v>0</v>
      </c>
      <c r="M31" s="253"/>
      <c r="N31" s="207">
        <f t="shared" si="49"/>
        <v>0</v>
      </c>
      <c r="O31" s="253"/>
      <c r="P31" s="207">
        <f t="shared" si="50"/>
        <v>0</v>
      </c>
      <c r="Q31" s="253"/>
      <c r="R31" s="207">
        <f t="shared" si="51"/>
        <v>0</v>
      </c>
      <c r="S31" s="253"/>
      <c r="T31" s="291"/>
      <c r="V31" s="298">
        <f t="shared" si="9"/>
        <v>0</v>
      </c>
      <c r="W31" s="287">
        <f t="shared" si="52"/>
        <v>0</v>
      </c>
      <c r="X31" s="207">
        <f t="shared" si="53"/>
        <v>0</v>
      </c>
      <c r="Y31" s="207">
        <f t="shared" si="54"/>
        <v>0</v>
      </c>
      <c r="Z31" s="207">
        <f t="shared" si="55"/>
        <v>0</v>
      </c>
      <c r="AA31" s="207">
        <f t="shared" si="56"/>
        <v>0</v>
      </c>
      <c r="AB31" s="291">
        <f t="shared" si="57"/>
        <v>0</v>
      </c>
      <c r="AC31" s="298"/>
      <c r="AD31" s="287">
        <f t="shared" si="58"/>
        <v>0</v>
      </c>
      <c r="AE31" s="207">
        <f t="shared" si="59"/>
        <v>0</v>
      </c>
      <c r="AF31" s="207">
        <f t="shared" si="60"/>
        <v>0</v>
      </c>
      <c r="AG31" s="207">
        <f t="shared" si="61"/>
        <v>0</v>
      </c>
      <c r="AH31" s="207">
        <f t="shared" si="62"/>
        <v>0</v>
      </c>
      <c r="AI31" s="291">
        <f t="shared" si="63"/>
        <v>0</v>
      </c>
      <c r="AJ31" s="298">
        <f t="shared" si="39"/>
        <v>0</v>
      </c>
      <c r="AK31" s="287">
        <f t="shared" si="64"/>
        <v>0</v>
      </c>
      <c r="AL31" s="287">
        <f t="shared" si="65"/>
        <v>0</v>
      </c>
      <c r="AM31" s="287">
        <f t="shared" si="66"/>
        <v>0</v>
      </c>
      <c r="AN31" s="287">
        <f t="shared" si="67"/>
        <v>0</v>
      </c>
      <c r="AO31" s="287">
        <f t="shared" si="68"/>
        <v>0</v>
      </c>
      <c r="AP31" s="287">
        <f t="shared" si="69"/>
        <v>0</v>
      </c>
      <c r="AQ31" s="298">
        <f t="shared" si="70"/>
        <v>0</v>
      </c>
      <c r="AR31" s="287">
        <f t="shared" si="71"/>
        <v>0</v>
      </c>
      <c r="AS31" s="287">
        <f t="shared" si="72"/>
        <v>0</v>
      </c>
      <c r="AT31" s="287">
        <f t="shared" si="73"/>
        <v>0</v>
      </c>
      <c r="AU31" s="287">
        <f t="shared" si="74"/>
        <v>0</v>
      </c>
      <c r="AV31" s="287">
        <f t="shared" si="75"/>
        <v>0</v>
      </c>
      <c r="AW31" s="287">
        <f t="shared" si="76"/>
        <v>0</v>
      </c>
      <c r="AY31" s="207"/>
      <c r="AZ31" s="207"/>
      <c r="BA31" s="207"/>
      <c r="BB31" s="207"/>
      <c r="BC31" s="207"/>
      <c r="BD31" s="207"/>
      <c r="BE31" s="207"/>
      <c r="BF31" s="207"/>
      <c r="BG31" s="207"/>
      <c r="BH31" s="318"/>
      <c r="BI31" s="207"/>
      <c r="BJ31" s="207"/>
      <c r="BK31" s="207"/>
      <c r="BL31" s="318"/>
      <c r="BM31" s="207"/>
      <c r="BN31" s="207"/>
      <c r="BO31" s="207"/>
      <c r="BP31" s="318"/>
      <c r="BQ31" s="207"/>
      <c r="BR31" s="207"/>
      <c r="BS31" s="207"/>
      <c r="BT31" s="318"/>
      <c r="BU31" s="207"/>
      <c r="BV31" s="207"/>
      <c r="BW31" s="207"/>
      <c r="BX31" s="318"/>
      <c r="BY31" s="207"/>
      <c r="BZ31" s="207"/>
      <c r="CA31" s="207"/>
      <c r="CB31" s="318"/>
      <c r="CC31" s="207"/>
      <c r="CD31" s="207"/>
      <c r="CE31" s="207"/>
      <c r="CF31" s="318"/>
      <c r="CG31" s="207"/>
      <c r="CH31" s="207"/>
      <c r="CI31" s="207"/>
      <c r="CJ31" s="318"/>
      <c r="CK31" s="207"/>
      <c r="CL31" s="207"/>
      <c r="CM31" s="207"/>
      <c r="CN31" s="318"/>
      <c r="CO31" s="207"/>
      <c r="CP31" s="207"/>
      <c r="CQ31" s="207"/>
      <c r="CR31" s="318"/>
      <c r="CS31" s="207"/>
      <c r="CT31" s="207"/>
      <c r="CU31" s="207"/>
      <c r="CV31" s="318"/>
      <c r="CW31" s="207"/>
      <c r="CX31" s="207"/>
      <c r="CY31" s="207"/>
      <c r="CZ31" s="318"/>
      <c r="DA31" s="207"/>
      <c r="DB31" s="207"/>
      <c r="DC31" s="207"/>
      <c r="DD31" s="318"/>
      <c r="DE31" s="207"/>
      <c r="DF31" s="207"/>
      <c r="DG31" s="207"/>
    </row>
    <row r="32" spans="2:111" ht="14.4">
      <c r="B32" s="249"/>
      <c r="C32" s="173"/>
      <c r="D32" s="173"/>
      <c r="E32" s="207"/>
      <c r="F32" s="253"/>
      <c r="G32" s="261"/>
      <c r="H32" s="302"/>
      <c r="I32" s="306"/>
      <c r="J32" s="207"/>
      <c r="K32" s="253"/>
      <c r="L32" s="207">
        <f t="shared" si="31"/>
        <v>0</v>
      </c>
      <c r="M32" s="253"/>
      <c r="N32" s="207">
        <f t="shared" si="49"/>
        <v>0</v>
      </c>
      <c r="O32" s="253"/>
      <c r="P32" s="207">
        <f t="shared" si="50"/>
        <v>0</v>
      </c>
      <c r="Q32" s="253"/>
      <c r="R32" s="207">
        <f t="shared" si="51"/>
        <v>0</v>
      </c>
      <c r="S32" s="253"/>
      <c r="T32" s="291"/>
      <c r="V32" s="298">
        <f t="shared" si="9"/>
        <v>0</v>
      </c>
      <c r="W32" s="287">
        <f t="shared" si="52"/>
        <v>0</v>
      </c>
      <c r="X32" s="207">
        <f t="shared" si="53"/>
        <v>0</v>
      </c>
      <c r="Y32" s="207">
        <f t="shared" si="54"/>
        <v>0</v>
      </c>
      <c r="Z32" s="207">
        <f t="shared" si="55"/>
        <v>0</v>
      </c>
      <c r="AA32" s="207">
        <f t="shared" si="56"/>
        <v>0</v>
      </c>
      <c r="AB32" s="291">
        <f t="shared" si="57"/>
        <v>0</v>
      </c>
      <c r="AC32" s="298"/>
      <c r="AD32" s="287">
        <f t="shared" si="58"/>
        <v>0</v>
      </c>
      <c r="AE32" s="207">
        <f t="shared" si="59"/>
        <v>0</v>
      </c>
      <c r="AF32" s="207">
        <f t="shared" si="60"/>
        <v>0</v>
      </c>
      <c r="AG32" s="207">
        <f t="shared" si="61"/>
        <v>0</v>
      </c>
      <c r="AH32" s="207">
        <f t="shared" si="62"/>
        <v>0</v>
      </c>
      <c r="AI32" s="291">
        <f t="shared" si="63"/>
        <v>0</v>
      </c>
      <c r="AJ32" s="298">
        <f t="shared" si="39"/>
        <v>0</v>
      </c>
      <c r="AK32" s="287">
        <f t="shared" si="64"/>
        <v>0</v>
      </c>
      <c r="AL32" s="287">
        <f t="shared" si="65"/>
        <v>0</v>
      </c>
      <c r="AM32" s="287">
        <f t="shared" si="66"/>
        <v>0</v>
      </c>
      <c r="AN32" s="287">
        <f t="shared" si="67"/>
        <v>0</v>
      </c>
      <c r="AO32" s="287">
        <f t="shared" si="68"/>
        <v>0</v>
      </c>
      <c r="AP32" s="287">
        <f t="shared" si="69"/>
        <v>0</v>
      </c>
      <c r="AQ32" s="298">
        <f t="shared" si="70"/>
        <v>0</v>
      </c>
      <c r="AR32" s="287">
        <f t="shared" si="71"/>
        <v>0</v>
      </c>
      <c r="AS32" s="287">
        <f t="shared" si="72"/>
        <v>0</v>
      </c>
      <c r="AT32" s="287">
        <f t="shared" si="73"/>
        <v>0</v>
      </c>
      <c r="AU32" s="287">
        <f t="shared" si="74"/>
        <v>0</v>
      </c>
      <c r="AV32" s="287">
        <f t="shared" si="75"/>
        <v>0</v>
      </c>
      <c r="AW32" s="287">
        <f t="shared" si="76"/>
        <v>0</v>
      </c>
      <c r="AY32" s="207"/>
      <c r="AZ32" s="207"/>
      <c r="BA32" s="207"/>
      <c r="BB32" s="207"/>
      <c r="BC32" s="207"/>
      <c r="BD32" s="207"/>
      <c r="BE32" s="207"/>
      <c r="BF32" s="207"/>
      <c r="BG32" s="207"/>
      <c r="BH32" s="318"/>
      <c r="BI32" s="207"/>
      <c r="BJ32" s="207"/>
      <c r="BK32" s="207"/>
      <c r="BL32" s="318"/>
      <c r="BM32" s="207"/>
      <c r="BN32" s="207"/>
      <c r="BO32" s="207"/>
      <c r="BP32" s="318"/>
      <c r="BQ32" s="207"/>
      <c r="BR32" s="207"/>
      <c r="BS32" s="207"/>
      <c r="BT32" s="318"/>
      <c r="BU32" s="207"/>
      <c r="BV32" s="207"/>
      <c r="BW32" s="207"/>
      <c r="BX32" s="318"/>
      <c r="BY32" s="207"/>
      <c r="BZ32" s="207"/>
      <c r="CA32" s="207"/>
      <c r="CB32" s="318"/>
      <c r="CC32" s="207"/>
      <c r="CD32" s="207"/>
      <c r="CE32" s="207"/>
      <c r="CF32" s="318"/>
      <c r="CG32" s="207"/>
      <c r="CH32" s="207"/>
      <c r="CI32" s="207"/>
      <c r="CJ32" s="318"/>
      <c r="CK32" s="207"/>
      <c r="CL32" s="207"/>
      <c r="CM32" s="207"/>
      <c r="CN32" s="318"/>
      <c r="CO32" s="207"/>
      <c r="CP32" s="207"/>
      <c r="CQ32" s="207"/>
      <c r="CR32" s="318"/>
      <c r="CS32" s="207"/>
      <c r="CT32" s="207"/>
      <c r="CU32" s="207"/>
      <c r="CV32" s="318"/>
      <c r="CW32" s="207"/>
      <c r="CX32" s="207"/>
      <c r="CY32" s="207"/>
      <c r="CZ32" s="318"/>
      <c r="DA32" s="207"/>
      <c r="DB32" s="207"/>
      <c r="DC32" s="207"/>
      <c r="DD32" s="318"/>
      <c r="DE32" s="207"/>
      <c r="DF32" s="207"/>
      <c r="DG32" s="207"/>
    </row>
    <row r="33" spans="2:111" ht="14.4">
      <c r="B33" s="218"/>
      <c r="C33" s="173"/>
      <c r="D33" s="173"/>
      <c r="E33" s="207"/>
      <c r="F33" s="253"/>
      <c r="G33" s="261"/>
      <c r="H33" s="302"/>
      <c r="I33" s="306"/>
      <c r="J33" s="207"/>
      <c r="K33" s="253"/>
      <c r="L33" s="207">
        <f t="shared" si="31"/>
        <v>0</v>
      </c>
      <c r="M33" s="253"/>
      <c r="N33" s="207">
        <f t="shared" si="49"/>
        <v>0</v>
      </c>
      <c r="O33" s="253"/>
      <c r="P33" s="207">
        <f t="shared" si="50"/>
        <v>0</v>
      </c>
      <c r="Q33" s="253"/>
      <c r="R33" s="207">
        <f t="shared" si="51"/>
        <v>0</v>
      </c>
      <c r="S33" s="253"/>
      <c r="T33" s="291"/>
      <c r="V33" s="298">
        <f t="shared" si="9"/>
        <v>0</v>
      </c>
      <c r="W33" s="287">
        <f t="shared" si="52"/>
        <v>0</v>
      </c>
      <c r="X33" s="207">
        <f t="shared" si="53"/>
        <v>0</v>
      </c>
      <c r="Y33" s="207">
        <f t="shared" si="54"/>
        <v>0</v>
      </c>
      <c r="Z33" s="207">
        <f t="shared" si="55"/>
        <v>0</v>
      </c>
      <c r="AA33" s="207">
        <f t="shared" si="56"/>
        <v>0</v>
      </c>
      <c r="AB33" s="291">
        <f t="shared" si="57"/>
        <v>0</v>
      </c>
      <c r="AC33" s="298">
        <f t="shared" si="40"/>
        <v>0</v>
      </c>
      <c r="AD33" s="287">
        <f t="shared" si="58"/>
        <v>0</v>
      </c>
      <c r="AE33" s="207">
        <f t="shared" si="59"/>
        <v>0</v>
      </c>
      <c r="AF33" s="207">
        <f t="shared" si="60"/>
        <v>0</v>
      </c>
      <c r="AG33" s="207">
        <f t="shared" si="61"/>
        <v>0</v>
      </c>
      <c r="AH33" s="207">
        <f t="shared" si="62"/>
        <v>0</v>
      </c>
      <c r="AI33" s="291">
        <f t="shared" si="63"/>
        <v>0</v>
      </c>
      <c r="AJ33" s="298">
        <f t="shared" si="39"/>
        <v>0</v>
      </c>
      <c r="AK33" s="287">
        <f t="shared" si="64"/>
        <v>0</v>
      </c>
      <c r="AL33" s="287">
        <f t="shared" si="65"/>
        <v>0</v>
      </c>
      <c r="AM33" s="287">
        <f t="shared" si="66"/>
        <v>0</v>
      </c>
      <c r="AN33" s="287">
        <f t="shared" si="67"/>
        <v>0</v>
      </c>
      <c r="AO33" s="287">
        <f t="shared" si="68"/>
        <v>0</v>
      </c>
      <c r="AP33" s="287">
        <f t="shared" si="69"/>
        <v>0</v>
      </c>
      <c r="AQ33" s="298">
        <f t="shared" si="70"/>
        <v>0</v>
      </c>
      <c r="AR33" s="287">
        <f t="shared" si="71"/>
        <v>0</v>
      </c>
      <c r="AS33" s="287">
        <f t="shared" si="72"/>
        <v>0</v>
      </c>
      <c r="AT33" s="287">
        <f t="shared" si="73"/>
        <v>0</v>
      </c>
      <c r="AU33" s="287">
        <f t="shared" si="74"/>
        <v>0</v>
      </c>
      <c r="AV33" s="287">
        <f t="shared" si="75"/>
        <v>0</v>
      </c>
      <c r="AW33" s="287">
        <f t="shared" si="76"/>
        <v>0</v>
      </c>
      <c r="AY33" s="207"/>
      <c r="AZ33" s="207"/>
      <c r="BA33" s="207"/>
      <c r="BB33" s="207"/>
      <c r="BC33" s="207"/>
      <c r="BD33" s="207"/>
      <c r="BE33" s="207"/>
      <c r="BF33" s="207"/>
      <c r="BG33" s="207"/>
      <c r="BH33" s="318"/>
      <c r="BI33" s="207"/>
      <c r="BJ33" s="207"/>
      <c r="BK33" s="207"/>
      <c r="BL33" s="318"/>
      <c r="BM33" s="207"/>
      <c r="BN33" s="207"/>
      <c r="BO33" s="207"/>
      <c r="BP33" s="318"/>
      <c r="BQ33" s="207"/>
      <c r="BR33" s="207"/>
      <c r="BS33" s="207"/>
      <c r="BT33" s="318"/>
      <c r="BU33" s="207"/>
      <c r="BV33" s="207"/>
      <c r="BW33" s="207"/>
      <c r="BX33" s="318"/>
      <c r="BY33" s="207"/>
      <c r="BZ33" s="207"/>
      <c r="CA33" s="207"/>
      <c r="CB33" s="318"/>
      <c r="CC33" s="207"/>
      <c r="CD33" s="207"/>
      <c r="CE33" s="207"/>
      <c r="CF33" s="318"/>
      <c r="CG33" s="207"/>
      <c r="CH33" s="207"/>
      <c r="CI33" s="207"/>
      <c r="CJ33" s="318"/>
      <c r="CK33" s="207"/>
      <c r="CL33" s="207"/>
      <c r="CM33" s="207"/>
      <c r="CN33" s="318"/>
      <c r="CO33" s="207"/>
      <c r="CP33" s="207"/>
      <c r="CQ33" s="207"/>
      <c r="CR33" s="318"/>
      <c r="CS33" s="207"/>
      <c r="CT33" s="207"/>
      <c r="CU33" s="207"/>
      <c r="CV33" s="318"/>
      <c r="CW33" s="207"/>
      <c r="CX33" s="207"/>
      <c r="CY33" s="207"/>
      <c r="CZ33" s="318"/>
      <c r="DA33" s="207"/>
      <c r="DB33" s="207"/>
      <c r="DC33" s="207"/>
      <c r="DD33" s="318"/>
      <c r="DE33" s="207"/>
      <c r="DF33" s="207"/>
      <c r="DG33" s="207"/>
    </row>
    <row r="34" spans="2:111" ht="14.4">
      <c r="B34" s="250" t="s">
        <v>108</v>
      </c>
      <c r="C34" s="250"/>
      <c r="D34" s="250"/>
      <c r="E34" s="250"/>
      <c r="F34" s="250"/>
      <c r="G34" s="250"/>
      <c r="H34" s="303">
        <f>SUM(H35:H48)</f>
        <v>132998.39999999999</v>
      </c>
      <c r="I34" s="307"/>
      <c r="J34" s="283">
        <f>SUM(J35:J48)</f>
        <v>132998.39999999999</v>
      </c>
      <c r="K34" s="283"/>
      <c r="L34" s="283"/>
      <c r="M34" s="283"/>
      <c r="N34" s="283"/>
      <c r="O34" s="283"/>
      <c r="P34" s="283"/>
      <c r="Q34" s="283"/>
      <c r="R34" s="283"/>
      <c r="S34" s="283"/>
      <c r="T34" s="305"/>
      <c r="V34" s="297">
        <f>SUM(V35:V48)</f>
        <v>92212.800000000003</v>
      </c>
      <c r="W34" s="297">
        <f t="shared" ref="W34:AB34" si="89">SUM(W35:W48)</f>
        <v>92212.800000000003</v>
      </c>
      <c r="X34" s="297">
        <f t="shared" si="89"/>
        <v>0</v>
      </c>
      <c r="Y34" s="297">
        <f t="shared" si="89"/>
        <v>0</v>
      </c>
      <c r="Z34" s="297">
        <f t="shared" si="89"/>
        <v>0</v>
      </c>
      <c r="AA34" s="297">
        <f t="shared" si="89"/>
        <v>0</v>
      </c>
      <c r="AB34" s="297">
        <f t="shared" si="89"/>
        <v>0</v>
      </c>
      <c r="AC34" s="297">
        <f>SUM(AC35:AC48)</f>
        <v>51264</v>
      </c>
      <c r="AD34" s="297">
        <f t="shared" ref="AD34:AI34" si="90">SUM(AD35:AD48)</f>
        <v>51264</v>
      </c>
      <c r="AE34" s="297">
        <f t="shared" si="90"/>
        <v>0</v>
      </c>
      <c r="AF34" s="297">
        <f t="shared" si="90"/>
        <v>0</v>
      </c>
      <c r="AG34" s="297">
        <f t="shared" si="90"/>
        <v>0</v>
      </c>
      <c r="AH34" s="297">
        <f t="shared" si="90"/>
        <v>0</v>
      </c>
      <c r="AI34" s="297">
        <f t="shared" si="90"/>
        <v>0</v>
      </c>
      <c r="AJ34" s="297">
        <f>SUM(AJ35:AJ48)</f>
        <v>46080</v>
      </c>
      <c r="AK34" s="297">
        <f t="shared" ref="AK34:AP34" si="91">SUM(AK35:AK48)</f>
        <v>46080</v>
      </c>
      <c r="AL34" s="297">
        <f t="shared" si="91"/>
        <v>0</v>
      </c>
      <c r="AM34" s="297">
        <f t="shared" si="91"/>
        <v>0</v>
      </c>
      <c r="AN34" s="297">
        <f t="shared" si="91"/>
        <v>0</v>
      </c>
      <c r="AO34" s="297">
        <f t="shared" si="91"/>
        <v>0</v>
      </c>
      <c r="AP34" s="297">
        <f t="shared" si="91"/>
        <v>0</v>
      </c>
      <c r="AQ34" s="297">
        <f>SUM(AQ35:AQ48)</f>
        <v>46080</v>
      </c>
      <c r="AR34" s="297">
        <f t="shared" ref="AR34:AW34" si="92">SUM(AR35:AR48)</f>
        <v>0</v>
      </c>
      <c r="AS34" s="297">
        <f t="shared" si="92"/>
        <v>0</v>
      </c>
      <c r="AT34" s="297">
        <f t="shared" si="92"/>
        <v>0</v>
      </c>
      <c r="AU34" s="297">
        <f t="shared" si="92"/>
        <v>530841600</v>
      </c>
      <c r="AV34" s="297">
        <f t="shared" si="92"/>
        <v>0</v>
      </c>
      <c r="AW34" s="297">
        <f t="shared" si="92"/>
        <v>0</v>
      </c>
      <c r="AY34" s="318">
        <f t="shared" ref="AY34:BG34" si="93">SUM(AY35:AY48)</f>
        <v>11083.2</v>
      </c>
      <c r="AZ34" s="318">
        <f t="shared" si="93"/>
        <v>11083.2</v>
      </c>
      <c r="BA34" s="318">
        <f t="shared" si="93"/>
        <v>9163.2000000000007</v>
      </c>
      <c r="BB34" s="318">
        <f t="shared" si="93"/>
        <v>9163.2000000000007</v>
      </c>
      <c r="BC34" s="318">
        <f t="shared" si="93"/>
        <v>9163.2000000000007</v>
      </c>
      <c r="BD34" s="318">
        <f t="shared" si="93"/>
        <v>8496</v>
      </c>
      <c r="BE34" s="318">
        <f t="shared" si="93"/>
        <v>6412.8</v>
      </c>
      <c r="BF34" s="318">
        <f t="shared" si="93"/>
        <v>5472</v>
      </c>
      <c r="BG34" s="318">
        <f t="shared" si="93"/>
        <v>5472</v>
      </c>
      <c r="BH34" s="318"/>
      <c r="BI34" s="318">
        <f>SUM(BI35:BI48)</f>
        <v>5568</v>
      </c>
      <c r="BJ34" s="318">
        <f t="shared" ref="BJ34:DG34" si="94">SUM(BJ35:BJ48)</f>
        <v>5568</v>
      </c>
      <c r="BK34" s="318">
        <f t="shared" si="94"/>
        <v>5568</v>
      </c>
      <c r="BL34" s="318"/>
      <c r="BM34" s="318">
        <f t="shared" si="94"/>
        <v>5568</v>
      </c>
      <c r="BN34" s="318">
        <f t="shared" si="94"/>
        <v>5568</v>
      </c>
      <c r="BO34" s="318">
        <f t="shared" si="94"/>
        <v>5568</v>
      </c>
      <c r="BP34" s="318"/>
      <c r="BQ34" s="318">
        <f t="shared" si="94"/>
        <v>3840</v>
      </c>
      <c r="BR34" s="318">
        <f t="shared" si="94"/>
        <v>3840</v>
      </c>
      <c r="BS34" s="318">
        <f t="shared" si="94"/>
        <v>3840</v>
      </c>
      <c r="BT34" s="318"/>
      <c r="BU34" s="318">
        <f t="shared" si="94"/>
        <v>3840</v>
      </c>
      <c r="BV34" s="318">
        <f t="shared" si="94"/>
        <v>3840</v>
      </c>
      <c r="BW34" s="318">
        <f t="shared" si="94"/>
        <v>3840</v>
      </c>
      <c r="BX34" s="318"/>
      <c r="BY34" s="318">
        <f t="shared" si="94"/>
        <v>3840</v>
      </c>
      <c r="BZ34" s="318">
        <f t="shared" si="94"/>
        <v>3840</v>
      </c>
      <c r="CA34" s="318">
        <f t="shared" si="94"/>
        <v>3840</v>
      </c>
      <c r="CB34" s="318"/>
      <c r="CC34" s="318">
        <f t="shared" si="94"/>
        <v>3840</v>
      </c>
      <c r="CD34" s="318">
        <f t="shared" si="94"/>
        <v>3840</v>
      </c>
      <c r="CE34" s="318">
        <f t="shared" si="94"/>
        <v>3840</v>
      </c>
      <c r="CF34" s="318"/>
      <c r="CG34" s="318">
        <f t="shared" si="94"/>
        <v>3840</v>
      </c>
      <c r="CH34" s="318">
        <f t="shared" si="94"/>
        <v>3840</v>
      </c>
      <c r="CI34" s="318">
        <f t="shared" si="94"/>
        <v>3840</v>
      </c>
      <c r="CJ34" s="318"/>
      <c r="CK34" s="318">
        <f t="shared" si="94"/>
        <v>3840</v>
      </c>
      <c r="CL34" s="318">
        <f t="shared" si="94"/>
        <v>3840</v>
      </c>
      <c r="CM34" s="318">
        <f t="shared" si="94"/>
        <v>3840</v>
      </c>
      <c r="CN34" s="318"/>
      <c r="CO34" s="318">
        <f t="shared" si="94"/>
        <v>3840</v>
      </c>
      <c r="CP34" s="318">
        <f t="shared" si="94"/>
        <v>3840</v>
      </c>
      <c r="CQ34" s="318">
        <f t="shared" si="94"/>
        <v>3840</v>
      </c>
      <c r="CR34" s="318"/>
      <c r="CS34" s="318">
        <f t="shared" si="94"/>
        <v>3840</v>
      </c>
      <c r="CT34" s="318">
        <f t="shared" si="94"/>
        <v>3840</v>
      </c>
      <c r="CU34" s="318">
        <f t="shared" si="94"/>
        <v>3840</v>
      </c>
      <c r="CV34" s="318"/>
      <c r="CW34" s="318">
        <f t="shared" si="94"/>
        <v>3840</v>
      </c>
      <c r="CX34" s="318">
        <f t="shared" si="94"/>
        <v>3840</v>
      </c>
      <c r="CY34" s="318">
        <f t="shared" si="94"/>
        <v>3840</v>
      </c>
      <c r="CZ34" s="318"/>
      <c r="DA34" s="318">
        <f t="shared" si="94"/>
        <v>3840</v>
      </c>
      <c r="DB34" s="318">
        <f t="shared" si="94"/>
        <v>3840</v>
      </c>
      <c r="DC34" s="318">
        <f t="shared" si="94"/>
        <v>3840</v>
      </c>
      <c r="DD34" s="318"/>
      <c r="DE34" s="318">
        <f t="shared" si="94"/>
        <v>3840</v>
      </c>
      <c r="DF34" s="318">
        <f t="shared" si="94"/>
        <v>3840</v>
      </c>
      <c r="DG34" s="318">
        <f t="shared" si="94"/>
        <v>3840</v>
      </c>
    </row>
    <row r="35" spans="2:111" ht="14.4">
      <c r="B35" s="249" t="s">
        <v>109</v>
      </c>
      <c r="C35" s="260">
        <v>45658</v>
      </c>
      <c r="D35" s="260">
        <v>45930</v>
      </c>
      <c r="E35" s="207">
        <v>6720</v>
      </c>
      <c r="F35" s="253">
        <v>0.2</v>
      </c>
      <c r="G35" s="261">
        <v>0.25</v>
      </c>
      <c r="H35" s="302">
        <f t="shared" ref="H35:H46" si="95">(E35+(E35*F35))</f>
        <v>8064</v>
      </c>
      <c r="I35" s="306">
        <v>1</v>
      </c>
      <c r="J35" s="207">
        <f t="shared" ref="J35:J46" si="96">H35*I35</f>
        <v>8064</v>
      </c>
      <c r="K35" s="253"/>
      <c r="L35" s="207"/>
      <c r="M35" s="253"/>
      <c r="N35" s="207"/>
      <c r="O35" s="253"/>
      <c r="P35" s="207"/>
      <c r="Q35" s="253"/>
      <c r="R35" s="207"/>
      <c r="S35" s="253"/>
      <c r="T35" s="291"/>
      <c r="V35" s="298">
        <f t="shared" ref="V35:V48" si="97">SUM(AY35:BK35)</f>
        <v>6048</v>
      </c>
      <c r="W35" s="287">
        <f t="shared" ref="W35:W48" si="98">SUM(AY35:BK35)*I35</f>
        <v>6048</v>
      </c>
      <c r="X35" s="207">
        <f t="shared" ref="X35:X48" si="99">SUM(AY35:BK35)*K35</f>
        <v>0</v>
      </c>
      <c r="Y35" s="207">
        <f t="shared" ref="Y35:Y48" si="100">SUM(AY35:BK35)*M35</f>
        <v>0</v>
      </c>
      <c r="Z35" s="207">
        <f t="shared" ref="Z35:Z48" si="101">SUM(AY35:BK35)*O35</f>
        <v>0</v>
      </c>
      <c r="AA35" s="207">
        <f t="shared" ref="AA35:AA48" si="102">SUM(AY35:BK35)*Q35</f>
        <v>0</v>
      </c>
      <c r="AB35" s="291">
        <f t="shared" ref="AB35:AB48" si="103">SUM(AY35:BK35)*S35</f>
        <v>0</v>
      </c>
      <c r="AC35" s="298">
        <f t="shared" si="40"/>
        <v>0</v>
      </c>
      <c r="AD35" s="287">
        <f t="shared" ref="AD35:AD48" si="104">SUM(BM35:CA35)*I35</f>
        <v>0</v>
      </c>
      <c r="AE35" s="207">
        <f t="shared" ref="AE35:AE48" si="105">SUM(BM35:CA35)*K35</f>
        <v>0</v>
      </c>
      <c r="AF35" s="207">
        <f t="shared" ref="AF35:AF48" si="106">SUM(BM35:CA35)*M35</f>
        <v>0</v>
      </c>
      <c r="AG35" s="207">
        <f t="shared" ref="AG35:AG48" si="107">SUM(BM35:CA35)*O35</f>
        <v>0</v>
      </c>
      <c r="AH35" s="207">
        <f t="shared" ref="AH35:AH48" si="108">SUM(BM35:CA35)*Q35</f>
        <v>0</v>
      </c>
      <c r="AI35" s="291">
        <f t="shared" ref="AI35:AI48" si="109">SUM(BM35:CA35)*S35</f>
        <v>0</v>
      </c>
      <c r="AJ35" s="298">
        <f t="shared" si="39"/>
        <v>0</v>
      </c>
      <c r="AK35" s="287">
        <f t="shared" ref="AK35:AK48" si="110">SUM(CC35:CQ35)*I35</f>
        <v>0</v>
      </c>
      <c r="AL35" s="287">
        <f t="shared" ref="AL35:AL48" si="111">SUM(CC35:CQ35)*K35</f>
        <v>0</v>
      </c>
      <c r="AM35" s="287">
        <f t="shared" ref="AM35:AM48" si="112">SUM(CC35:CQ35)*M35</f>
        <v>0</v>
      </c>
      <c r="AN35" s="287">
        <f t="shared" ref="AN35:AN48" si="113">SUM(CC35:CQ35)*O35</f>
        <v>0</v>
      </c>
      <c r="AO35" s="287">
        <f t="shared" ref="AO35:AO48" si="114">SUM(CC35:CQ35)*Q35</f>
        <v>0</v>
      </c>
      <c r="AP35" s="287">
        <f t="shared" ref="AP35:AP48" si="115">SUM(CC35:CQ35)*S35</f>
        <v>0</v>
      </c>
      <c r="AQ35" s="298">
        <f t="shared" ref="AQ35:AQ48" si="116">SUM(CL35:DA35)</f>
        <v>0</v>
      </c>
      <c r="AR35" s="287">
        <f t="shared" ref="AR35:AR48" si="117">SUM(CL35:DA35)*P35</f>
        <v>0</v>
      </c>
      <c r="AS35" s="287">
        <f t="shared" ref="AS35:AS48" si="118">SUM(CL35:DA35)*R35</f>
        <v>0</v>
      </c>
      <c r="AT35" s="287">
        <f t="shared" ref="AT35:AT48" si="119">SUM(CL35:DA35)*T35</f>
        <v>0</v>
      </c>
      <c r="AU35" s="287">
        <f t="shared" ref="AU35:AU48" si="120">SUM(CL35:DA35)*V35</f>
        <v>0</v>
      </c>
      <c r="AV35" s="287">
        <f t="shared" ref="AV35:AV48" si="121">SUM(CL35:DA35)*X35</f>
        <v>0</v>
      </c>
      <c r="AW35" s="287">
        <f t="shared" ref="AW35:AW48" si="122">SUM(CL35:DA35)*Z35</f>
        <v>0</v>
      </c>
      <c r="AY35" s="207">
        <f t="shared" ref="AY35:BG35" si="123">$H$35/12</f>
        <v>672</v>
      </c>
      <c r="AZ35" s="207">
        <f t="shared" si="123"/>
        <v>672</v>
      </c>
      <c r="BA35" s="207">
        <f t="shared" si="123"/>
        <v>672</v>
      </c>
      <c r="BB35" s="207">
        <f t="shared" si="123"/>
        <v>672</v>
      </c>
      <c r="BC35" s="207">
        <f t="shared" si="123"/>
        <v>672</v>
      </c>
      <c r="BD35" s="207">
        <f t="shared" si="123"/>
        <v>672</v>
      </c>
      <c r="BE35" s="207">
        <f t="shared" si="123"/>
        <v>672</v>
      </c>
      <c r="BF35" s="207">
        <f t="shared" si="123"/>
        <v>672</v>
      </c>
      <c r="BG35" s="207">
        <f t="shared" si="123"/>
        <v>672</v>
      </c>
      <c r="BH35" s="318"/>
      <c r="BI35" s="207"/>
      <c r="BJ35" s="207"/>
      <c r="BK35" s="207"/>
      <c r="BL35" s="318"/>
      <c r="BM35" s="207"/>
      <c r="BN35" s="207"/>
      <c r="BO35" s="207"/>
      <c r="BP35" s="318"/>
      <c r="BQ35" s="207"/>
      <c r="BR35" s="207"/>
      <c r="BS35" s="207"/>
      <c r="BT35" s="318"/>
      <c r="BU35" s="207"/>
      <c r="BV35" s="207"/>
      <c r="BW35" s="207"/>
      <c r="BX35" s="318"/>
      <c r="BY35" s="207"/>
      <c r="BZ35" s="207"/>
      <c r="CA35" s="207"/>
      <c r="CB35" s="318"/>
      <c r="CC35" s="207"/>
      <c r="CD35" s="207"/>
      <c r="CE35" s="207"/>
      <c r="CF35" s="318"/>
      <c r="CG35" s="207"/>
      <c r="CH35" s="207"/>
      <c r="CI35" s="207"/>
      <c r="CJ35" s="318"/>
      <c r="CK35" s="207"/>
      <c r="CL35" s="207"/>
      <c r="CM35" s="207"/>
      <c r="CN35" s="318"/>
      <c r="CO35" s="207"/>
      <c r="CP35" s="207"/>
      <c r="CQ35" s="207"/>
      <c r="CR35" s="318"/>
      <c r="CS35" s="207"/>
      <c r="CT35" s="207"/>
      <c r="CU35" s="207"/>
      <c r="CV35" s="318"/>
      <c r="CW35" s="207"/>
      <c r="CX35" s="207"/>
      <c r="CY35" s="207"/>
      <c r="CZ35" s="318"/>
      <c r="DA35" s="207"/>
      <c r="DB35" s="207"/>
      <c r="DC35" s="207"/>
      <c r="DD35" s="318"/>
      <c r="DE35" s="207"/>
      <c r="DF35" s="207"/>
      <c r="DG35" s="207"/>
    </row>
    <row r="36" spans="2:111" ht="14.4">
      <c r="B36" s="249" t="s">
        <v>110</v>
      </c>
      <c r="C36" s="260">
        <v>45566</v>
      </c>
      <c r="D36" s="260">
        <v>45868</v>
      </c>
      <c r="E36" s="207">
        <v>9408</v>
      </c>
      <c r="F36" s="253">
        <v>0.2</v>
      </c>
      <c r="G36" s="261">
        <v>0.25</v>
      </c>
      <c r="H36" s="302">
        <f t="shared" si="95"/>
        <v>11289.6</v>
      </c>
      <c r="I36" s="306">
        <v>1</v>
      </c>
      <c r="J36" s="207">
        <f t="shared" si="96"/>
        <v>11289.6</v>
      </c>
      <c r="K36" s="253"/>
      <c r="L36" s="207"/>
      <c r="M36" s="253"/>
      <c r="N36" s="207"/>
      <c r="O36" s="253"/>
      <c r="P36" s="207"/>
      <c r="Q36" s="253"/>
      <c r="R36" s="207"/>
      <c r="S36" s="253"/>
      <c r="T36" s="291"/>
      <c r="V36" s="298">
        <f t="shared" si="97"/>
        <v>6585.6</v>
      </c>
      <c r="W36" s="287">
        <f t="shared" si="98"/>
        <v>6585.6</v>
      </c>
      <c r="X36" s="207">
        <f t="shared" si="99"/>
        <v>0</v>
      </c>
      <c r="Y36" s="207">
        <f t="shared" si="100"/>
        <v>0</v>
      </c>
      <c r="Z36" s="207">
        <f t="shared" si="101"/>
        <v>0</v>
      </c>
      <c r="AA36" s="207">
        <f t="shared" si="102"/>
        <v>0</v>
      </c>
      <c r="AB36" s="291">
        <f t="shared" si="103"/>
        <v>0</v>
      </c>
      <c r="AC36" s="298">
        <f t="shared" si="40"/>
        <v>0</v>
      </c>
      <c r="AD36" s="287">
        <f t="shared" si="104"/>
        <v>0</v>
      </c>
      <c r="AE36" s="207">
        <f t="shared" si="105"/>
        <v>0</v>
      </c>
      <c r="AF36" s="207">
        <f t="shared" si="106"/>
        <v>0</v>
      </c>
      <c r="AG36" s="207">
        <f t="shared" si="107"/>
        <v>0</v>
      </c>
      <c r="AH36" s="207">
        <f t="shared" si="108"/>
        <v>0</v>
      </c>
      <c r="AI36" s="291">
        <f t="shared" si="109"/>
        <v>0</v>
      </c>
      <c r="AJ36" s="298">
        <f t="shared" si="39"/>
        <v>0</v>
      </c>
      <c r="AK36" s="287">
        <f t="shared" si="110"/>
        <v>0</v>
      </c>
      <c r="AL36" s="287">
        <f t="shared" si="111"/>
        <v>0</v>
      </c>
      <c r="AM36" s="287">
        <f t="shared" si="112"/>
        <v>0</v>
      </c>
      <c r="AN36" s="287">
        <f t="shared" si="113"/>
        <v>0</v>
      </c>
      <c r="AO36" s="287">
        <f t="shared" si="114"/>
        <v>0</v>
      </c>
      <c r="AP36" s="287">
        <f t="shared" si="115"/>
        <v>0</v>
      </c>
      <c r="AQ36" s="298">
        <f t="shared" si="116"/>
        <v>0</v>
      </c>
      <c r="AR36" s="287">
        <f t="shared" si="117"/>
        <v>0</v>
      </c>
      <c r="AS36" s="287">
        <f t="shared" si="118"/>
        <v>0</v>
      </c>
      <c r="AT36" s="287">
        <f t="shared" si="119"/>
        <v>0</v>
      </c>
      <c r="AU36" s="287">
        <f t="shared" si="120"/>
        <v>0</v>
      </c>
      <c r="AV36" s="287">
        <f t="shared" si="121"/>
        <v>0</v>
      </c>
      <c r="AW36" s="287">
        <f t="shared" si="122"/>
        <v>0</v>
      </c>
      <c r="AY36" s="207">
        <f t="shared" ref="AY36:BE36" si="124">$H$36/12</f>
        <v>940.80000000000007</v>
      </c>
      <c r="AZ36" s="207">
        <f t="shared" si="124"/>
        <v>940.80000000000007</v>
      </c>
      <c r="BA36" s="207">
        <f t="shared" si="124"/>
        <v>940.80000000000007</v>
      </c>
      <c r="BB36" s="207">
        <f t="shared" si="124"/>
        <v>940.80000000000007</v>
      </c>
      <c r="BC36" s="207">
        <f t="shared" si="124"/>
        <v>940.80000000000007</v>
      </c>
      <c r="BD36" s="207">
        <f t="shared" si="124"/>
        <v>940.80000000000007</v>
      </c>
      <c r="BE36" s="207">
        <f t="shared" si="124"/>
        <v>940.80000000000007</v>
      </c>
      <c r="BF36" s="207"/>
      <c r="BG36" s="207"/>
      <c r="BH36" s="318"/>
      <c r="BI36" s="207"/>
      <c r="BJ36" s="207"/>
      <c r="BK36" s="207"/>
      <c r="BL36" s="318"/>
      <c r="BM36" s="207"/>
      <c r="BN36" s="207"/>
      <c r="BO36" s="207"/>
      <c r="BP36" s="318"/>
      <c r="BQ36" s="207"/>
      <c r="BR36" s="207"/>
      <c r="BS36" s="207"/>
      <c r="BT36" s="318"/>
      <c r="BU36" s="207"/>
      <c r="BV36" s="207"/>
      <c r="BW36" s="207"/>
      <c r="BX36" s="318"/>
      <c r="BY36" s="207"/>
      <c r="BZ36" s="207"/>
      <c r="CA36" s="207"/>
      <c r="CB36" s="318"/>
      <c r="CC36" s="207"/>
      <c r="CD36" s="207"/>
      <c r="CE36" s="207"/>
      <c r="CF36" s="318"/>
      <c r="CG36" s="207"/>
      <c r="CH36" s="207"/>
      <c r="CI36" s="207"/>
      <c r="CJ36" s="318"/>
      <c r="CK36" s="207"/>
      <c r="CL36" s="207"/>
      <c r="CM36" s="207"/>
      <c r="CN36" s="318"/>
      <c r="CO36" s="207"/>
      <c r="CP36" s="207"/>
      <c r="CQ36" s="207"/>
      <c r="CR36" s="318"/>
      <c r="CS36" s="207"/>
      <c r="CT36" s="207"/>
      <c r="CU36" s="207"/>
      <c r="CV36" s="318"/>
      <c r="CW36" s="207"/>
      <c r="CX36" s="207"/>
      <c r="CY36" s="207"/>
      <c r="CZ36" s="318"/>
      <c r="DA36" s="207"/>
      <c r="DB36" s="207"/>
      <c r="DC36" s="207"/>
      <c r="DD36" s="318"/>
      <c r="DE36" s="207"/>
      <c r="DF36" s="207"/>
      <c r="DG36" s="207"/>
    </row>
    <row r="37" spans="2:111" ht="14.4">
      <c r="B37" s="249" t="s">
        <v>111</v>
      </c>
      <c r="C37" s="260">
        <v>45566</v>
      </c>
      <c r="D37" s="260">
        <v>45838</v>
      </c>
      <c r="E37" s="207">
        <v>6480</v>
      </c>
      <c r="F37" s="253">
        <v>0.2</v>
      </c>
      <c r="G37" s="261">
        <v>0.5</v>
      </c>
      <c r="H37" s="302">
        <f t="shared" si="95"/>
        <v>7776</v>
      </c>
      <c r="I37" s="306">
        <v>1</v>
      </c>
      <c r="J37" s="207">
        <f t="shared" si="96"/>
        <v>7776</v>
      </c>
      <c r="K37" s="253"/>
      <c r="L37" s="207"/>
      <c r="M37" s="253"/>
      <c r="N37" s="207"/>
      <c r="O37" s="253"/>
      <c r="P37" s="207"/>
      <c r="Q37" s="253"/>
      <c r="R37" s="207"/>
      <c r="S37" s="253"/>
      <c r="T37" s="291"/>
      <c r="V37" s="298">
        <f t="shared" si="97"/>
        <v>3888</v>
      </c>
      <c r="W37" s="287">
        <f t="shared" si="98"/>
        <v>3888</v>
      </c>
      <c r="X37" s="207">
        <f t="shared" si="99"/>
        <v>0</v>
      </c>
      <c r="Y37" s="207">
        <f t="shared" si="100"/>
        <v>0</v>
      </c>
      <c r="Z37" s="207">
        <f t="shared" si="101"/>
        <v>0</v>
      </c>
      <c r="AA37" s="207">
        <f t="shared" si="102"/>
        <v>0</v>
      </c>
      <c r="AB37" s="291">
        <f t="shared" si="103"/>
        <v>0</v>
      </c>
      <c r="AC37" s="298">
        <f t="shared" si="40"/>
        <v>0</v>
      </c>
      <c r="AD37" s="287">
        <f t="shared" si="104"/>
        <v>0</v>
      </c>
      <c r="AE37" s="207">
        <f t="shared" si="105"/>
        <v>0</v>
      </c>
      <c r="AF37" s="207">
        <f t="shared" si="106"/>
        <v>0</v>
      </c>
      <c r="AG37" s="207">
        <f t="shared" si="107"/>
        <v>0</v>
      </c>
      <c r="AH37" s="207">
        <f t="shared" si="108"/>
        <v>0</v>
      </c>
      <c r="AI37" s="291">
        <f t="shared" si="109"/>
        <v>0</v>
      </c>
      <c r="AJ37" s="298">
        <f t="shared" si="39"/>
        <v>0</v>
      </c>
      <c r="AK37" s="287">
        <f t="shared" si="110"/>
        <v>0</v>
      </c>
      <c r="AL37" s="287">
        <f t="shared" si="111"/>
        <v>0</v>
      </c>
      <c r="AM37" s="287">
        <f t="shared" si="112"/>
        <v>0</v>
      </c>
      <c r="AN37" s="287">
        <f t="shared" si="113"/>
        <v>0</v>
      </c>
      <c r="AO37" s="287">
        <f t="shared" si="114"/>
        <v>0</v>
      </c>
      <c r="AP37" s="287">
        <f t="shared" si="115"/>
        <v>0</v>
      </c>
      <c r="AQ37" s="298">
        <f t="shared" si="116"/>
        <v>0</v>
      </c>
      <c r="AR37" s="287">
        <f t="shared" si="117"/>
        <v>0</v>
      </c>
      <c r="AS37" s="287">
        <f t="shared" si="118"/>
        <v>0</v>
      </c>
      <c r="AT37" s="287">
        <f t="shared" si="119"/>
        <v>0</v>
      </c>
      <c r="AU37" s="287">
        <f t="shared" si="120"/>
        <v>0</v>
      </c>
      <c r="AV37" s="287">
        <f t="shared" si="121"/>
        <v>0</v>
      </c>
      <c r="AW37" s="287">
        <f t="shared" si="122"/>
        <v>0</v>
      </c>
      <c r="AY37" s="207">
        <f t="shared" ref="AY37:BD37" si="125">$H$37/12</f>
        <v>648</v>
      </c>
      <c r="AZ37" s="207">
        <f t="shared" si="125"/>
        <v>648</v>
      </c>
      <c r="BA37" s="207">
        <f t="shared" si="125"/>
        <v>648</v>
      </c>
      <c r="BB37" s="207">
        <f t="shared" si="125"/>
        <v>648</v>
      </c>
      <c r="BC37" s="207">
        <f t="shared" si="125"/>
        <v>648</v>
      </c>
      <c r="BD37" s="207">
        <f t="shared" si="125"/>
        <v>648</v>
      </c>
      <c r="BE37" s="207"/>
      <c r="BF37" s="207"/>
      <c r="BG37" s="207"/>
      <c r="BH37" s="318"/>
      <c r="BI37" s="207"/>
      <c r="BJ37" s="207"/>
      <c r="BK37" s="207"/>
      <c r="BL37" s="318"/>
      <c r="BM37" s="207"/>
      <c r="BN37" s="207"/>
      <c r="BO37" s="207"/>
      <c r="BP37" s="318"/>
      <c r="BQ37" s="207"/>
      <c r="BR37" s="207"/>
      <c r="BS37" s="207"/>
      <c r="BT37" s="318"/>
      <c r="BU37" s="207"/>
      <c r="BV37" s="207"/>
      <c r="BW37" s="207"/>
      <c r="BX37" s="318"/>
      <c r="BY37" s="207"/>
      <c r="BZ37" s="207"/>
      <c r="CA37" s="207"/>
      <c r="CB37" s="318"/>
      <c r="CC37" s="207"/>
      <c r="CD37" s="207"/>
      <c r="CE37" s="207"/>
      <c r="CF37" s="318"/>
      <c r="CG37" s="207"/>
      <c r="CH37" s="207"/>
      <c r="CI37" s="207"/>
      <c r="CJ37" s="318"/>
      <c r="CK37" s="207"/>
      <c r="CL37" s="207"/>
      <c r="CM37" s="207"/>
      <c r="CN37" s="318"/>
      <c r="CO37" s="207"/>
      <c r="CP37" s="207"/>
      <c r="CQ37" s="207"/>
      <c r="CR37" s="318"/>
      <c r="CS37" s="207"/>
      <c r="CT37" s="207"/>
      <c r="CU37" s="207"/>
      <c r="CV37" s="318"/>
      <c r="CW37" s="207"/>
      <c r="CX37" s="207"/>
      <c r="CY37" s="207"/>
      <c r="CZ37" s="318"/>
      <c r="DA37" s="207"/>
      <c r="DB37" s="207"/>
      <c r="DC37" s="207"/>
      <c r="DD37" s="318"/>
      <c r="DE37" s="207"/>
      <c r="DF37" s="207"/>
      <c r="DG37" s="207"/>
    </row>
    <row r="38" spans="2:111" ht="14.4">
      <c r="B38" s="249" t="s">
        <v>112</v>
      </c>
      <c r="C38" s="260">
        <v>45717</v>
      </c>
      <c r="D38" s="260">
        <v>45838</v>
      </c>
      <c r="E38" s="207">
        <v>7680</v>
      </c>
      <c r="F38" s="253">
        <v>0.2</v>
      </c>
      <c r="G38" s="261">
        <v>0.2</v>
      </c>
      <c r="H38" s="302">
        <f t="shared" si="95"/>
        <v>9216</v>
      </c>
      <c r="I38" s="306">
        <v>1</v>
      </c>
      <c r="J38" s="207">
        <f t="shared" si="96"/>
        <v>9216</v>
      </c>
      <c r="K38" s="253"/>
      <c r="L38" s="207"/>
      <c r="M38" s="253"/>
      <c r="N38" s="207"/>
      <c r="O38" s="253"/>
      <c r="P38" s="207"/>
      <c r="Q38" s="253"/>
      <c r="R38" s="207"/>
      <c r="S38" s="253"/>
      <c r="T38" s="291"/>
      <c r="V38" s="298">
        <f t="shared" si="97"/>
        <v>6912</v>
      </c>
      <c r="W38" s="287">
        <f t="shared" si="98"/>
        <v>6912</v>
      </c>
      <c r="X38" s="207">
        <f t="shared" si="99"/>
        <v>0</v>
      </c>
      <c r="Y38" s="207">
        <f t="shared" si="100"/>
        <v>0</v>
      </c>
      <c r="Z38" s="207">
        <f t="shared" si="101"/>
        <v>0</v>
      </c>
      <c r="AA38" s="207">
        <f t="shared" si="102"/>
        <v>0</v>
      </c>
      <c r="AB38" s="291">
        <f t="shared" si="103"/>
        <v>0</v>
      </c>
      <c r="AC38" s="298">
        <f t="shared" si="40"/>
        <v>2304</v>
      </c>
      <c r="AD38" s="287">
        <f t="shared" si="104"/>
        <v>2304</v>
      </c>
      <c r="AE38" s="207">
        <f t="shared" si="105"/>
        <v>0</v>
      </c>
      <c r="AF38" s="207">
        <f t="shared" si="106"/>
        <v>0</v>
      </c>
      <c r="AG38" s="207">
        <f t="shared" si="107"/>
        <v>0</v>
      </c>
      <c r="AH38" s="207">
        <f t="shared" si="108"/>
        <v>0</v>
      </c>
      <c r="AI38" s="291">
        <f t="shared" si="109"/>
        <v>0</v>
      </c>
      <c r="AJ38" s="298">
        <f t="shared" si="39"/>
        <v>0</v>
      </c>
      <c r="AK38" s="287">
        <f t="shared" si="110"/>
        <v>0</v>
      </c>
      <c r="AL38" s="287">
        <f t="shared" si="111"/>
        <v>0</v>
      </c>
      <c r="AM38" s="287">
        <f t="shared" si="112"/>
        <v>0</v>
      </c>
      <c r="AN38" s="287">
        <f t="shared" si="113"/>
        <v>0</v>
      </c>
      <c r="AO38" s="287">
        <f t="shared" si="114"/>
        <v>0</v>
      </c>
      <c r="AP38" s="287">
        <f t="shared" si="115"/>
        <v>0</v>
      </c>
      <c r="AQ38" s="298">
        <f t="shared" si="116"/>
        <v>0</v>
      </c>
      <c r="AR38" s="287">
        <f t="shared" si="117"/>
        <v>0</v>
      </c>
      <c r="AS38" s="287">
        <f t="shared" si="118"/>
        <v>0</v>
      </c>
      <c r="AT38" s="287">
        <f t="shared" si="119"/>
        <v>0</v>
      </c>
      <c r="AU38" s="287">
        <f t="shared" si="120"/>
        <v>0</v>
      </c>
      <c r="AV38" s="287">
        <f t="shared" si="121"/>
        <v>0</v>
      </c>
      <c r="AW38" s="287">
        <f t="shared" si="122"/>
        <v>0</v>
      </c>
      <c r="AY38" s="207">
        <f t="shared" ref="AY38:BD38" si="126">$H$38/12</f>
        <v>768</v>
      </c>
      <c r="AZ38" s="207">
        <f t="shared" si="126"/>
        <v>768</v>
      </c>
      <c r="BA38" s="207">
        <f t="shared" si="126"/>
        <v>768</v>
      </c>
      <c r="BB38" s="207">
        <f t="shared" si="126"/>
        <v>768</v>
      </c>
      <c r="BC38" s="207">
        <f t="shared" si="126"/>
        <v>768</v>
      </c>
      <c r="BD38" s="207">
        <f t="shared" si="126"/>
        <v>768</v>
      </c>
      <c r="BE38" s="207"/>
      <c r="BF38" s="207"/>
      <c r="BG38" s="207"/>
      <c r="BH38" s="318"/>
      <c r="BI38" s="207">
        <f t="shared" ref="BI38:BO38" si="127">$H$38/12</f>
        <v>768</v>
      </c>
      <c r="BJ38" s="207">
        <f t="shared" si="127"/>
        <v>768</v>
      </c>
      <c r="BK38" s="207">
        <f t="shared" si="127"/>
        <v>768</v>
      </c>
      <c r="BL38" s="318"/>
      <c r="BM38" s="207">
        <f t="shared" si="127"/>
        <v>768</v>
      </c>
      <c r="BN38" s="207">
        <f t="shared" si="127"/>
        <v>768</v>
      </c>
      <c r="BO38" s="207">
        <f t="shared" si="127"/>
        <v>768</v>
      </c>
      <c r="BP38" s="318"/>
      <c r="BQ38" s="207"/>
      <c r="BR38" s="207"/>
      <c r="BS38" s="207"/>
      <c r="BT38" s="318"/>
      <c r="BU38" s="207"/>
      <c r="BV38" s="207"/>
      <c r="BW38" s="207"/>
      <c r="BX38" s="318"/>
      <c r="BY38" s="207"/>
      <c r="BZ38" s="207"/>
      <c r="CA38" s="207"/>
      <c r="CB38" s="318"/>
      <c r="CC38" s="207"/>
      <c r="CD38" s="207"/>
      <c r="CE38" s="207"/>
      <c r="CF38" s="318"/>
      <c r="CG38" s="207"/>
      <c r="CH38" s="207"/>
      <c r="CI38" s="207"/>
      <c r="CJ38" s="318"/>
      <c r="CK38" s="207"/>
      <c r="CL38" s="207"/>
      <c r="CM38" s="207"/>
      <c r="CN38" s="318"/>
      <c r="CO38" s="207"/>
      <c r="CP38" s="207"/>
      <c r="CQ38" s="207"/>
      <c r="CR38" s="318"/>
      <c r="CS38" s="207"/>
      <c r="CT38" s="207"/>
      <c r="CU38" s="207"/>
      <c r="CV38" s="318"/>
      <c r="CW38" s="207"/>
      <c r="CX38" s="207"/>
      <c r="CY38" s="207"/>
      <c r="CZ38" s="318"/>
      <c r="DA38" s="207"/>
      <c r="DB38" s="207"/>
      <c r="DC38" s="207"/>
      <c r="DD38" s="318"/>
      <c r="DE38" s="207"/>
      <c r="DF38" s="207"/>
      <c r="DG38" s="207"/>
    </row>
    <row r="39" spans="2:111" ht="14.4">
      <c r="B39" s="249" t="s">
        <v>113</v>
      </c>
      <c r="C39" s="260">
        <v>45931</v>
      </c>
      <c r="D39" s="260">
        <v>45869</v>
      </c>
      <c r="E39" s="207">
        <v>9600</v>
      </c>
      <c r="F39" s="253">
        <v>0.2</v>
      </c>
      <c r="G39" s="261">
        <v>0.3</v>
      </c>
      <c r="H39" s="302">
        <f>(E39+(E39*F39))</f>
        <v>11520</v>
      </c>
      <c r="I39" s="306">
        <v>1</v>
      </c>
      <c r="J39" s="207">
        <f t="shared" si="96"/>
        <v>11520</v>
      </c>
      <c r="K39" s="253"/>
      <c r="L39" s="207"/>
      <c r="M39" s="253"/>
      <c r="N39" s="207"/>
      <c r="O39" s="253"/>
      <c r="P39" s="207"/>
      <c r="Q39" s="253"/>
      <c r="R39" s="207"/>
      <c r="S39" s="253"/>
      <c r="T39" s="291"/>
      <c r="V39" s="298">
        <f t="shared" si="97"/>
        <v>11520</v>
      </c>
      <c r="W39" s="287">
        <f t="shared" si="98"/>
        <v>11520</v>
      </c>
      <c r="X39" s="207">
        <f t="shared" si="99"/>
        <v>0</v>
      </c>
      <c r="Y39" s="207">
        <f t="shared" si="100"/>
        <v>0</v>
      </c>
      <c r="Z39" s="207">
        <f t="shared" si="101"/>
        <v>0</v>
      </c>
      <c r="AA39" s="207">
        <f t="shared" si="102"/>
        <v>0</v>
      </c>
      <c r="AB39" s="291">
        <f t="shared" si="103"/>
        <v>0</v>
      </c>
      <c r="AC39" s="298">
        <f t="shared" si="40"/>
        <v>2880</v>
      </c>
      <c r="AD39" s="287">
        <f t="shared" si="104"/>
        <v>2880</v>
      </c>
      <c r="AE39" s="207">
        <f t="shared" si="105"/>
        <v>0</v>
      </c>
      <c r="AF39" s="207">
        <f t="shared" si="106"/>
        <v>0</v>
      </c>
      <c r="AG39" s="207">
        <f t="shared" si="107"/>
        <v>0</v>
      </c>
      <c r="AH39" s="207">
        <f t="shared" si="108"/>
        <v>0</v>
      </c>
      <c r="AI39" s="291">
        <f t="shared" si="109"/>
        <v>0</v>
      </c>
      <c r="AJ39" s="298">
        <f t="shared" si="39"/>
        <v>0</v>
      </c>
      <c r="AK39" s="287">
        <f t="shared" si="110"/>
        <v>0</v>
      </c>
      <c r="AL39" s="287">
        <f t="shared" si="111"/>
        <v>0</v>
      </c>
      <c r="AM39" s="287">
        <f t="shared" si="112"/>
        <v>0</v>
      </c>
      <c r="AN39" s="287">
        <f t="shared" si="113"/>
        <v>0</v>
      </c>
      <c r="AO39" s="287">
        <f t="shared" si="114"/>
        <v>0</v>
      </c>
      <c r="AP39" s="287">
        <f t="shared" si="115"/>
        <v>0</v>
      </c>
      <c r="AQ39" s="298">
        <f t="shared" si="116"/>
        <v>0</v>
      </c>
      <c r="AR39" s="287">
        <f t="shared" si="117"/>
        <v>0</v>
      </c>
      <c r="AS39" s="287">
        <f t="shared" si="118"/>
        <v>0</v>
      </c>
      <c r="AT39" s="287">
        <f t="shared" si="119"/>
        <v>0</v>
      </c>
      <c r="AU39" s="287">
        <f t="shared" si="120"/>
        <v>0</v>
      </c>
      <c r="AV39" s="287">
        <f t="shared" si="121"/>
        <v>0</v>
      </c>
      <c r="AW39" s="287">
        <f t="shared" si="122"/>
        <v>0</v>
      </c>
      <c r="AY39" s="207">
        <f t="shared" ref="AY39:BO39" si="128">$H$39/12</f>
        <v>960</v>
      </c>
      <c r="AZ39" s="207">
        <f t="shared" si="128"/>
        <v>960</v>
      </c>
      <c r="BA39" s="207">
        <f t="shared" si="128"/>
        <v>960</v>
      </c>
      <c r="BB39" s="207">
        <f t="shared" si="128"/>
        <v>960</v>
      </c>
      <c r="BC39" s="207">
        <f t="shared" si="128"/>
        <v>960</v>
      </c>
      <c r="BD39" s="207">
        <f t="shared" si="128"/>
        <v>960</v>
      </c>
      <c r="BE39" s="207">
        <f t="shared" si="128"/>
        <v>960</v>
      </c>
      <c r="BF39" s="207">
        <f t="shared" si="128"/>
        <v>960</v>
      </c>
      <c r="BG39" s="207">
        <f t="shared" si="128"/>
        <v>960</v>
      </c>
      <c r="BH39" s="318"/>
      <c r="BI39" s="207">
        <f t="shared" si="128"/>
        <v>960</v>
      </c>
      <c r="BJ39" s="207">
        <f t="shared" si="128"/>
        <v>960</v>
      </c>
      <c r="BK39" s="207">
        <f t="shared" si="128"/>
        <v>960</v>
      </c>
      <c r="BL39" s="318"/>
      <c r="BM39" s="207">
        <f t="shared" si="128"/>
        <v>960</v>
      </c>
      <c r="BN39" s="207">
        <f t="shared" si="128"/>
        <v>960</v>
      </c>
      <c r="BO39" s="207">
        <f t="shared" si="128"/>
        <v>960</v>
      </c>
      <c r="BP39" s="318"/>
      <c r="BQ39" s="207"/>
      <c r="BR39" s="207"/>
      <c r="BS39" s="207"/>
      <c r="BT39" s="318"/>
      <c r="BU39" s="207"/>
      <c r="BV39" s="207"/>
      <c r="BW39" s="207"/>
      <c r="BX39" s="318"/>
      <c r="BY39" s="207"/>
      <c r="BZ39" s="207"/>
      <c r="CA39" s="207"/>
      <c r="CB39" s="318"/>
      <c r="CC39" s="207"/>
      <c r="CD39" s="207"/>
      <c r="CE39" s="207"/>
      <c r="CF39" s="318"/>
      <c r="CG39" s="207"/>
      <c r="CH39" s="207"/>
      <c r="CI39" s="207"/>
      <c r="CJ39" s="318"/>
      <c r="CK39" s="207"/>
      <c r="CL39" s="207"/>
      <c r="CM39" s="207"/>
      <c r="CN39" s="318"/>
      <c r="CO39" s="207"/>
      <c r="CP39" s="207"/>
      <c r="CQ39" s="207"/>
      <c r="CR39" s="318"/>
      <c r="CS39" s="207"/>
      <c r="CT39" s="207"/>
      <c r="CU39" s="207"/>
      <c r="CV39" s="318"/>
      <c r="CW39" s="207"/>
      <c r="CX39" s="207"/>
      <c r="CY39" s="207"/>
      <c r="CZ39" s="318"/>
      <c r="DA39" s="207"/>
      <c r="DB39" s="207"/>
      <c r="DC39" s="207"/>
      <c r="DD39" s="318"/>
      <c r="DE39" s="207"/>
      <c r="DF39" s="207"/>
      <c r="DG39" s="207"/>
    </row>
    <row r="40" spans="2:111" ht="14.4">
      <c r="B40" s="249" t="s">
        <v>114</v>
      </c>
      <c r="C40" s="260">
        <v>45931</v>
      </c>
      <c r="D40" s="260"/>
      <c r="E40" s="207">
        <v>9600</v>
      </c>
      <c r="F40" s="253">
        <v>0.2</v>
      </c>
      <c r="G40" s="261">
        <v>0.5</v>
      </c>
      <c r="H40" s="302">
        <f t="shared" si="95"/>
        <v>11520</v>
      </c>
      <c r="I40" s="306">
        <v>1</v>
      </c>
      <c r="J40" s="207">
        <f t="shared" si="96"/>
        <v>11520</v>
      </c>
      <c r="K40" s="253"/>
      <c r="L40" s="207"/>
      <c r="M40" s="253"/>
      <c r="N40" s="207"/>
      <c r="O40" s="253"/>
      <c r="P40" s="207"/>
      <c r="Q40" s="253"/>
      <c r="R40" s="207"/>
      <c r="S40" s="253"/>
      <c r="T40" s="291"/>
      <c r="V40" s="298">
        <f t="shared" si="97"/>
        <v>11520</v>
      </c>
      <c r="W40" s="287">
        <f t="shared" si="98"/>
        <v>11520</v>
      </c>
      <c r="X40" s="207">
        <f t="shared" si="99"/>
        <v>0</v>
      </c>
      <c r="Y40" s="207">
        <f t="shared" si="100"/>
        <v>0</v>
      </c>
      <c r="Z40" s="207">
        <f t="shared" si="101"/>
        <v>0</v>
      </c>
      <c r="AA40" s="207">
        <f t="shared" si="102"/>
        <v>0</v>
      </c>
      <c r="AB40" s="291">
        <f t="shared" si="103"/>
        <v>0</v>
      </c>
      <c r="AC40" s="298">
        <f t="shared" si="40"/>
        <v>11520</v>
      </c>
      <c r="AD40" s="287">
        <f t="shared" si="104"/>
        <v>11520</v>
      </c>
      <c r="AE40" s="207">
        <f t="shared" si="105"/>
        <v>0</v>
      </c>
      <c r="AF40" s="207">
        <f t="shared" si="106"/>
        <v>0</v>
      </c>
      <c r="AG40" s="207">
        <f t="shared" si="107"/>
        <v>0</v>
      </c>
      <c r="AH40" s="207">
        <f t="shared" si="108"/>
        <v>0</v>
      </c>
      <c r="AI40" s="291">
        <f t="shared" si="109"/>
        <v>0</v>
      </c>
      <c r="AJ40" s="298">
        <f t="shared" si="39"/>
        <v>11520</v>
      </c>
      <c r="AK40" s="287">
        <f t="shared" si="110"/>
        <v>11520</v>
      </c>
      <c r="AL40" s="287">
        <f t="shared" si="111"/>
        <v>0</v>
      </c>
      <c r="AM40" s="287">
        <f t="shared" si="112"/>
        <v>0</v>
      </c>
      <c r="AN40" s="287">
        <f t="shared" si="113"/>
        <v>0</v>
      </c>
      <c r="AO40" s="287">
        <f t="shared" si="114"/>
        <v>0</v>
      </c>
      <c r="AP40" s="287">
        <f t="shared" si="115"/>
        <v>0</v>
      </c>
      <c r="AQ40" s="298">
        <f t="shared" si="116"/>
        <v>11520</v>
      </c>
      <c r="AR40" s="287">
        <f t="shared" si="117"/>
        <v>0</v>
      </c>
      <c r="AS40" s="287">
        <f t="shared" si="118"/>
        <v>0</v>
      </c>
      <c r="AT40" s="287">
        <f t="shared" si="119"/>
        <v>0</v>
      </c>
      <c r="AU40" s="287">
        <f t="shared" si="120"/>
        <v>132710400</v>
      </c>
      <c r="AV40" s="287">
        <f t="shared" si="121"/>
        <v>0</v>
      </c>
      <c r="AW40" s="287">
        <f t="shared" si="122"/>
        <v>0</v>
      </c>
      <c r="AY40" s="207">
        <f>$H$40/12</f>
        <v>960</v>
      </c>
      <c r="AZ40" s="207">
        <f t="shared" ref="AZ40:DG40" si="129">$H$40/12</f>
        <v>960</v>
      </c>
      <c r="BA40" s="207">
        <f t="shared" si="129"/>
        <v>960</v>
      </c>
      <c r="BB40" s="207">
        <f t="shared" si="129"/>
        <v>960</v>
      </c>
      <c r="BC40" s="207">
        <f t="shared" si="129"/>
        <v>960</v>
      </c>
      <c r="BD40" s="207">
        <f t="shared" si="129"/>
        <v>960</v>
      </c>
      <c r="BE40" s="207">
        <f t="shared" si="129"/>
        <v>960</v>
      </c>
      <c r="BF40" s="207">
        <f t="shared" si="129"/>
        <v>960</v>
      </c>
      <c r="BG40" s="207">
        <f t="shared" si="129"/>
        <v>960</v>
      </c>
      <c r="BH40" s="318"/>
      <c r="BI40" s="207">
        <f t="shared" si="129"/>
        <v>960</v>
      </c>
      <c r="BJ40" s="207">
        <f t="shared" si="129"/>
        <v>960</v>
      </c>
      <c r="BK40" s="207">
        <f t="shared" si="129"/>
        <v>960</v>
      </c>
      <c r="BL40" s="318"/>
      <c r="BM40" s="207">
        <f t="shared" si="129"/>
        <v>960</v>
      </c>
      <c r="BN40" s="207">
        <f t="shared" si="129"/>
        <v>960</v>
      </c>
      <c r="BO40" s="207">
        <f t="shared" si="129"/>
        <v>960</v>
      </c>
      <c r="BP40" s="318"/>
      <c r="BQ40" s="207">
        <f t="shared" si="129"/>
        <v>960</v>
      </c>
      <c r="BR40" s="207">
        <f t="shared" si="129"/>
        <v>960</v>
      </c>
      <c r="BS40" s="207">
        <f t="shared" si="129"/>
        <v>960</v>
      </c>
      <c r="BT40" s="318"/>
      <c r="BU40" s="207">
        <f t="shared" si="129"/>
        <v>960</v>
      </c>
      <c r="BV40" s="207">
        <f t="shared" si="129"/>
        <v>960</v>
      </c>
      <c r="BW40" s="207">
        <f t="shared" si="129"/>
        <v>960</v>
      </c>
      <c r="BX40" s="318"/>
      <c r="BY40" s="207">
        <f t="shared" si="129"/>
        <v>960</v>
      </c>
      <c r="BZ40" s="207">
        <f t="shared" si="129"/>
        <v>960</v>
      </c>
      <c r="CA40" s="207">
        <f t="shared" si="129"/>
        <v>960</v>
      </c>
      <c r="CB40" s="318"/>
      <c r="CC40" s="207">
        <f t="shared" si="129"/>
        <v>960</v>
      </c>
      <c r="CD40" s="207">
        <f t="shared" si="129"/>
        <v>960</v>
      </c>
      <c r="CE40" s="207">
        <f t="shared" si="129"/>
        <v>960</v>
      </c>
      <c r="CF40" s="318"/>
      <c r="CG40" s="207">
        <f t="shared" si="129"/>
        <v>960</v>
      </c>
      <c r="CH40" s="207">
        <f t="shared" si="129"/>
        <v>960</v>
      </c>
      <c r="CI40" s="207">
        <f t="shared" si="129"/>
        <v>960</v>
      </c>
      <c r="CJ40" s="318"/>
      <c r="CK40" s="207">
        <f t="shared" si="129"/>
        <v>960</v>
      </c>
      <c r="CL40" s="207">
        <f t="shared" si="129"/>
        <v>960</v>
      </c>
      <c r="CM40" s="207">
        <f t="shared" si="129"/>
        <v>960</v>
      </c>
      <c r="CN40" s="318"/>
      <c r="CO40" s="207">
        <f t="shared" si="129"/>
        <v>960</v>
      </c>
      <c r="CP40" s="207">
        <f t="shared" si="129"/>
        <v>960</v>
      </c>
      <c r="CQ40" s="207">
        <f t="shared" si="129"/>
        <v>960</v>
      </c>
      <c r="CR40" s="318"/>
      <c r="CS40" s="207">
        <f t="shared" si="129"/>
        <v>960</v>
      </c>
      <c r="CT40" s="207">
        <f t="shared" si="129"/>
        <v>960</v>
      </c>
      <c r="CU40" s="207">
        <f t="shared" si="129"/>
        <v>960</v>
      </c>
      <c r="CV40" s="318"/>
      <c r="CW40" s="207">
        <f t="shared" si="129"/>
        <v>960</v>
      </c>
      <c r="CX40" s="207">
        <f t="shared" si="129"/>
        <v>960</v>
      </c>
      <c r="CY40" s="207">
        <f t="shared" si="129"/>
        <v>960</v>
      </c>
      <c r="CZ40" s="318"/>
      <c r="DA40" s="207">
        <f t="shared" si="129"/>
        <v>960</v>
      </c>
      <c r="DB40" s="207">
        <f t="shared" si="129"/>
        <v>960</v>
      </c>
      <c r="DC40" s="207">
        <f t="shared" si="129"/>
        <v>960</v>
      </c>
      <c r="DD40" s="318"/>
      <c r="DE40" s="207">
        <f t="shared" si="129"/>
        <v>960</v>
      </c>
      <c r="DF40" s="207">
        <f t="shared" si="129"/>
        <v>960</v>
      </c>
      <c r="DG40" s="207">
        <f t="shared" si="129"/>
        <v>960</v>
      </c>
    </row>
    <row r="41" spans="2:111" ht="14.4">
      <c r="B41" s="249" t="s">
        <v>114</v>
      </c>
      <c r="C41" s="260">
        <v>45931</v>
      </c>
      <c r="D41" s="260"/>
      <c r="E41" s="207">
        <v>9600</v>
      </c>
      <c r="F41" s="253">
        <v>0.2</v>
      </c>
      <c r="G41" s="261">
        <v>0.5</v>
      </c>
      <c r="H41" s="302">
        <f t="shared" si="95"/>
        <v>11520</v>
      </c>
      <c r="I41" s="306">
        <v>1</v>
      </c>
      <c r="J41" s="207">
        <f t="shared" si="96"/>
        <v>11520</v>
      </c>
      <c r="K41" s="253"/>
      <c r="L41" s="207"/>
      <c r="M41" s="253"/>
      <c r="N41" s="207"/>
      <c r="O41" s="253"/>
      <c r="P41" s="207"/>
      <c r="Q41" s="253"/>
      <c r="R41" s="207"/>
      <c r="S41" s="253"/>
      <c r="T41" s="291"/>
      <c r="V41" s="298">
        <f t="shared" si="97"/>
        <v>11520</v>
      </c>
      <c r="W41" s="287">
        <f t="shared" si="98"/>
        <v>11520</v>
      </c>
      <c r="X41" s="207">
        <f t="shared" si="99"/>
        <v>0</v>
      </c>
      <c r="Y41" s="207">
        <f t="shared" si="100"/>
        <v>0</v>
      </c>
      <c r="Z41" s="207">
        <f t="shared" si="101"/>
        <v>0</v>
      </c>
      <c r="AA41" s="207">
        <f t="shared" si="102"/>
        <v>0</v>
      </c>
      <c r="AB41" s="291">
        <f t="shared" si="103"/>
        <v>0</v>
      </c>
      <c r="AC41" s="298">
        <f t="shared" si="40"/>
        <v>11520</v>
      </c>
      <c r="AD41" s="287">
        <f t="shared" si="104"/>
        <v>11520</v>
      </c>
      <c r="AE41" s="207">
        <f t="shared" si="105"/>
        <v>0</v>
      </c>
      <c r="AF41" s="207">
        <f t="shared" si="106"/>
        <v>0</v>
      </c>
      <c r="AG41" s="207">
        <f t="shared" si="107"/>
        <v>0</v>
      </c>
      <c r="AH41" s="207">
        <f t="shared" si="108"/>
        <v>0</v>
      </c>
      <c r="AI41" s="291">
        <f t="shared" si="109"/>
        <v>0</v>
      </c>
      <c r="AJ41" s="298">
        <f t="shared" si="39"/>
        <v>11520</v>
      </c>
      <c r="AK41" s="287">
        <f t="shared" si="110"/>
        <v>11520</v>
      </c>
      <c r="AL41" s="287">
        <f t="shared" si="111"/>
        <v>0</v>
      </c>
      <c r="AM41" s="287">
        <f t="shared" si="112"/>
        <v>0</v>
      </c>
      <c r="AN41" s="287">
        <f t="shared" si="113"/>
        <v>0</v>
      </c>
      <c r="AO41" s="287">
        <f t="shared" si="114"/>
        <v>0</v>
      </c>
      <c r="AP41" s="287">
        <f t="shared" si="115"/>
        <v>0</v>
      </c>
      <c r="AQ41" s="298">
        <f t="shared" si="116"/>
        <v>11520</v>
      </c>
      <c r="AR41" s="287">
        <f t="shared" si="117"/>
        <v>0</v>
      </c>
      <c r="AS41" s="287">
        <f t="shared" si="118"/>
        <v>0</v>
      </c>
      <c r="AT41" s="287">
        <f t="shared" si="119"/>
        <v>0</v>
      </c>
      <c r="AU41" s="287">
        <f t="shared" si="120"/>
        <v>132710400</v>
      </c>
      <c r="AV41" s="287">
        <f t="shared" si="121"/>
        <v>0</v>
      </c>
      <c r="AW41" s="287">
        <f t="shared" si="122"/>
        <v>0</v>
      </c>
      <c r="AY41" s="207">
        <f>$H$41/12</f>
        <v>960</v>
      </c>
      <c r="AZ41" s="207">
        <f t="shared" ref="AZ41:DG41" si="130">$H$41/12</f>
        <v>960</v>
      </c>
      <c r="BA41" s="207">
        <f t="shared" si="130"/>
        <v>960</v>
      </c>
      <c r="BB41" s="207">
        <f t="shared" si="130"/>
        <v>960</v>
      </c>
      <c r="BC41" s="207">
        <f t="shared" si="130"/>
        <v>960</v>
      </c>
      <c r="BD41" s="207">
        <f t="shared" si="130"/>
        <v>960</v>
      </c>
      <c r="BE41" s="207">
        <f t="shared" si="130"/>
        <v>960</v>
      </c>
      <c r="BF41" s="207">
        <f t="shared" si="130"/>
        <v>960</v>
      </c>
      <c r="BG41" s="207">
        <f t="shared" si="130"/>
        <v>960</v>
      </c>
      <c r="BH41" s="318"/>
      <c r="BI41" s="207">
        <f t="shared" si="130"/>
        <v>960</v>
      </c>
      <c r="BJ41" s="207">
        <f t="shared" si="130"/>
        <v>960</v>
      </c>
      <c r="BK41" s="207">
        <f t="shared" si="130"/>
        <v>960</v>
      </c>
      <c r="BL41" s="318"/>
      <c r="BM41" s="207">
        <f t="shared" si="130"/>
        <v>960</v>
      </c>
      <c r="BN41" s="207">
        <f t="shared" si="130"/>
        <v>960</v>
      </c>
      <c r="BO41" s="207">
        <f t="shared" si="130"/>
        <v>960</v>
      </c>
      <c r="BP41" s="318"/>
      <c r="BQ41" s="207">
        <f t="shared" si="130"/>
        <v>960</v>
      </c>
      <c r="BR41" s="207">
        <f t="shared" si="130"/>
        <v>960</v>
      </c>
      <c r="BS41" s="207">
        <f t="shared" si="130"/>
        <v>960</v>
      </c>
      <c r="BT41" s="318"/>
      <c r="BU41" s="207">
        <f t="shared" si="130"/>
        <v>960</v>
      </c>
      <c r="BV41" s="207">
        <f t="shared" si="130"/>
        <v>960</v>
      </c>
      <c r="BW41" s="207">
        <f t="shared" si="130"/>
        <v>960</v>
      </c>
      <c r="BX41" s="318"/>
      <c r="BY41" s="207">
        <f t="shared" si="130"/>
        <v>960</v>
      </c>
      <c r="BZ41" s="207">
        <f t="shared" si="130"/>
        <v>960</v>
      </c>
      <c r="CA41" s="207">
        <f t="shared" si="130"/>
        <v>960</v>
      </c>
      <c r="CB41" s="318"/>
      <c r="CC41" s="207">
        <f t="shared" si="130"/>
        <v>960</v>
      </c>
      <c r="CD41" s="207">
        <f t="shared" si="130"/>
        <v>960</v>
      </c>
      <c r="CE41" s="207">
        <f t="shared" si="130"/>
        <v>960</v>
      </c>
      <c r="CF41" s="318"/>
      <c r="CG41" s="207">
        <f t="shared" si="130"/>
        <v>960</v>
      </c>
      <c r="CH41" s="207">
        <f t="shared" si="130"/>
        <v>960</v>
      </c>
      <c r="CI41" s="207">
        <f t="shared" si="130"/>
        <v>960</v>
      </c>
      <c r="CJ41" s="318"/>
      <c r="CK41" s="207">
        <f t="shared" si="130"/>
        <v>960</v>
      </c>
      <c r="CL41" s="207">
        <f t="shared" si="130"/>
        <v>960</v>
      </c>
      <c r="CM41" s="207">
        <f t="shared" si="130"/>
        <v>960</v>
      </c>
      <c r="CN41" s="318"/>
      <c r="CO41" s="207">
        <f t="shared" si="130"/>
        <v>960</v>
      </c>
      <c r="CP41" s="207">
        <f t="shared" si="130"/>
        <v>960</v>
      </c>
      <c r="CQ41" s="207">
        <f t="shared" si="130"/>
        <v>960</v>
      </c>
      <c r="CR41" s="318"/>
      <c r="CS41" s="207">
        <f t="shared" si="130"/>
        <v>960</v>
      </c>
      <c r="CT41" s="207">
        <f t="shared" si="130"/>
        <v>960</v>
      </c>
      <c r="CU41" s="207">
        <f t="shared" si="130"/>
        <v>960</v>
      </c>
      <c r="CV41" s="318"/>
      <c r="CW41" s="207">
        <f t="shared" si="130"/>
        <v>960</v>
      </c>
      <c r="CX41" s="207">
        <f t="shared" si="130"/>
        <v>960</v>
      </c>
      <c r="CY41" s="207">
        <f t="shared" si="130"/>
        <v>960</v>
      </c>
      <c r="CZ41" s="318"/>
      <c r="DA41" s="207">
        <f t="shared" si="130"/>
        <v>960</v>
      </c>
      <c r="DB41" s="207">
        <f t="shared" si="130"/>
        <v>960</v>
      </c>
      <c r="DC41" s="207">
        <f t="shared" si="130"/>
        <v>960</v>
      </c>
      <c r="DD41" s="318"/>
      <c r="DE41" s="207">
        <f t="shared" si="130"/>
        <v>960</v>
      </c>
      <c r="DF41" s="207">
        <f t="shared" si="130"/>
        <v>960</v>
      </c>
      <c r="DG41" s="207">
        <f t="shared" si="130"/>
        <v>960</v>
      </c>
    </row>
    <row r="42" spans="2:111" ht="14.4">
      <c r="B42" s="249" t="s">
        <v>115</v>
      </c>
      <c r="C42" s="260">
        <v>46023</v>
      </c>
      <c r="D42" s="260"/>
      <c r="E42" s="207">
        <v>9600</v>
      </c>
      <c r="F42" s="253">
        <v>0.2</v>
      </c>
      <c r="G42" s="261">
        <v>0.5</v>
      </c>
      <c r="H42" s="302">
        <f t="shared" si="95"/>
        <v>11520</v>
      </c>
      <c r="I42" s="306">
        <v>1</v>
      </c>
      <c r="J42" s="207">
        <f t="shared" si="96"/>
        <v>11520</v>
      </c>
      <c r="K42" s="253"/>
      <c r="L42" s="207"/>
      <c r="M42" s="253"/>
      <c r="N42" s="207"/>
      <c r="O42" s="253"/>
      <c r="P42" s="207"/>
      <c r="Q42" s="253"/>
      <c r="R42" s="207"/>
      <c r="S42" s="253"/>
      <c r="T42" s="291"/>
      <c r="V42" s="298">
        <f t="shared" si="97"/>
        <v>11520</v>
      </c>
      <c r="W42" s="287">
        <f t="shared" si="98"/>
        <v>11520</v>
      </c>
      <c r="X42" s="207">
        <f t="shared" si="99"/>
        <v>0</v>
      </c>
      <c r="Y42" s="207">
        <f t="shared" si="100"/>
        <v>0</v>
      </c>
      <c r="Z42" s="207">
        <f t="shared" si="101"/>
        <v>0</v>
      </c>
      <c r="AA42" s="207">
        <f t="shared" si="102"/>
        <v>0</v>
      </c>
      <c r="AB42" s="291">
        <f t="shared" si="103"/>
        <v>0</v>
      </c>
      <c r="AC42" s="298">
        <f t="shared" si="40"/>
        <v>11520</v>
      </c>
      <c r="AD42" s="287">
        <f t="shared" si="104"/>
        <v>11520</v>
      </c>
      <c r="AE42" s="207">
        <f t="shared" si="105"/>
        <v>0</v>
      </c>
      <c r="AF42" s="207">
        <f t="shared" si="106"/>
        <v>0</v>
      </c>
      <c r="AG42" s="207">
        <f t="shared" si="107"/>
        <v>0</v>
      </c>
      <c r="AH42" s="207">
        <f t="shared" si="108"/>
        <v>0</v>
      </c>
      <c r="AI42" s="291">
        <f t="shared" si="109"/>
        <v>0</v>
      </c>
      <c r="AJ42" s="298">
        <f t="shared" si="39"/>
        <v>11520</v>
      </c>
      <c r="AK42" s="287">
        <f t="shared" si="110"/>
        <v>11520</v>
      </c>
      <c r="AL42" s="287">
        <f t="shared" si="111"/>
        <v>0</v>
      </c>
      <c r="AM42" s="287">
        <f t="shared" si="112"/>
        <v>0</v>
      </c>
      <c r="AN42" s="287">
        <f t="shared" si="113"/>
        <v>0</v>
      </c>
      <c r="AO42" s="287">
        <f t="shared" si="114"/>
        <v>0</v>
      </c>
      <c r="AP42" s="287">
        <f t="shared" si="115"/>
        <v>0</v>
      </c>
      <c r="AQ42" s="298">
        <f t="shared" si="116"/>
        <v>11520</v>
      </c>
      <c r="AR42" s="287">
        <f t="shared" si="117"/>
        <v>0</v>
      </c>
      <c r="AS42" s="287">
        <f t="shared" si="118"/>
        <v>0</v>
      </c>
      <c r="AT42" s="287">
        <f t="shared" si="119"/>
        <v>0</v>
      </c>
      <c r="AU42" s="287">
        <f t="shared" si="120"/>
        <v>132710400</v>
      </c>
      <c r="AV42" s="287">
        <f t="shared" si="121"/>
        <v>0</v>
      </c>
      <c r="AW42" s="287">
        <f t="shared" si="122"/>
        <v>0</v>
      </c>
      <c r="AY42" s="207">
        <f>$H$42/12</f>
        <v>960</v>
      </c>
      <c r="AZ42" s="207">
        <f t="shared" ref="AZ42:DG42" si="131">$H$42/12</f>
        <v>960</v>
      </c>
      <c r="BA42" s="207">
        <f t="shared" si="131"/>
        <v>960</v>
      </c>
      <c r="BB42" s="207">
        <f t="shared" si="131"/>
        <v>960</v>
      </c>
      <c r="BC42" s="207">
        <f t="shared" si="131"/>
        <v>960</v>
      </c>
      <c r="BD42" s="207">
        <f t="shared" si="131"/>
        <v>960</v>
      </c>
      <c r="BE42" s="207">
        <f t="shared" si="131"/>
        <v>960</v>
      </c>
      <c r="BF42" s="207">
        <f t="shared" si="131"/>
        <v>960</v>
      </c>
      <c r="BG42" s="207">
        <f t="shared" si="131"/>
        <v>960</v>
      </c>
      <c r="BH42" s="318"/>
      <c r="BI42" s="207">
        <f t="shared" si="131"/>
        <v>960</v>
      </c>
      <c r="BJ42" s="207">
        <f t="shared" si="131"/>
        <v>960</v>
      </c>
      <c r="BK42" s="207">
        <f t="shared" si="131"/>
        <v>960</v>
      </c>
      <c r="BL42" s="318"/>
      <c r="BM42" s="207">
        <f t="shared" si="131"/>
        <v>960</v>
      </c>
      <c r="BN42" s="207">
        <f t="shared" si="131"/>
        <v>960</v>
      </c>
      <c r="BO42" s="207">
        <f t="shared" si="131"/>
        <v>960</v>
      </c>
      <c r="BP42" s="318"/>
      <c r="BQ42" s="207">
        <f t="shared" si="131"/>
        <v>960</v>
      </c>
      <c r="BR42" s="207">
        <f t="shared" si="131"/>
        <v>960</v>
      </c>
      <c r="BS42" s="207">
        <f t="shared" si="131"/>
        <v>960</v>
      </c>
      <c r="BT42" s="318"/>
      <c r="BU42" s="207">
        <f t="shared" si="131"/>
        <v>960</v>
      </c>
      <c r="BV42" s="207">
        <f t="shared" si="131"/>
        <v>960</v>
      </c>
      <c r="BW42" s="207">
        <f t="shared" si="131"/>
        <v>960</v>
      </c>
      <c r="BX42" s="318"/>
      <c r="BY42" s="207">
        <f t="shared" si="131"/>
        <v>960</v>
      </c>
      <c r="BZ42" s="207">
        <f t="shared" si="131"/>
        <v>960</v>
      </c>
      <c r="CA42" s="207">
        <f t="shared" si="131"/>
        <v>960</v>
      </c>
      <c r="CB42" s="318"/>
      <c r="CC42" s="207">
        <f t="shared" si="131"/>
        <v>960</v>
      </c>
      <c r="CD42" s="207">
        <f t="shared" si="131"/>
        <v>960</v>
      </c>
      <c r="CE42" s="207">
        <f t="shared" si="131"/>
        <v>960</v>
      </c>
      <c r="CF42" s="318"/>
      <c r="CG42" s="207">
        <f t="shared" si="131"/>
        <v>960</v>
      </c>
      <c r="CH42" s="207">
        <f t="shared" si="131"/>
        <v>960</v>
      </c>
      <c r="CI42" s="207">
        <f t="shared" si="131"/>
        <v>960</v>
      </c>
      <c r="CJ42" s="318"/>
      <c r="CK42" s="207">
        <f t="shared" si="131"/>
        <v>960</v>
      </c>
      <c r="CL42" s="207">
        <f t="shared" si="131"/>
        <v>960</v>
      </c>
      <c r="CM42" s="207">
        <f t="shared" si="131"/>
        <v>960</v>
      </c>
      <c r="CN42" s="318"/>
      <c r="CO42" s="207">
        <f t="shared" si="131"/>
        <v>960</v>
      </c>
      <c r="CP42" s="207">
        <f t="shared" si="131"/>
        <v>960</v>
      </c>
      <c r="CQ42" s="207">
        <f t="shared" si="131"/>
        <v>960</v>
      </c>
      <c r="CR42" s="318"/>
      <c r="CS42" s="207">
        <f t="shared" si="131"/>
        <v>960</v>
      </c>
      <c r="CT42" s="207">
        <f t="shared" si="131"/>
        <v>960</v>
      </c>
      <c r="CU42" s="207">
        <f t="shared" si="131"/>
        <v>960</v>
      </c>
      <c r="CV42" s="318"/>
      <c r="CW42" s="207">
        <f t="shared" si="131"/>
        <v>960</v>
      </c>
      <c r="CX42" s="207">
        <f t="shared" si="131"/>
        <v>960</v>
      </c>
      <c r="CY42" s="207">
        <f t="shared" si="131"/>
        <v>960</v>
      </c>
      <c r="CZ42" s="318"/>
      <c r="DA42" s="207">
        <f t="shared" si="131"/>
        <v>960</v>
      </c>
      <c r="DB42" s="207">
        <f t="shared" si="131"/>
        <v>960</v>
      </c>
      <c r="DC42" s="207">
        <f t="shared" si="131"/>
        <v>960</v>
      </c>
      <c r="DD42" s="318"/>
      <c r="DE42" s="207">
        <f t="shared" si="131"/>
        <v>960</v>
      </c>
      <c r="DF42" s="207">
        <f t="shared" si="131"/>
        <v>960</v>
      </c>
      <c r="DG42" s="207">
        <f t="shared" si="131"/>
        <v>960</v>
      </c>
    </row>
    <row r="43" spans="2:111" ht="14.4">
      <c r="B43" s="249" t="s">
        <v>116</v>
      </c>
      <c r="C43" s="260">
        <v>46023</v>
      </c>
      <c r="D43" s="260"/>
      <c r="E43" s="207">
        <v>9600</v>
      </c>
      <c r="F43" s="253">
        <v>0.2</v>
      </c>
      <c r="G43" s="261">
        <v>0.5</v>
      </c>
      <c r="H43" s="302">
        <f t="shared" si="95"/>
        <v>11520</v>
      </c>
      <c r="I43" s="306">
        <v>1</v>
      </c>
      <c r="J43" s="207">
        <f t="shared" si="96"/>
        <v>11520</v>
      </c>
      <c r="K43" s="253"/>
      <c r="L43" s="207"/>
      <c r="M43" s="253"/>
      <c r="N43" s="207"/>
      <c r="O43" s="253"/>
      <c r="P43" s="207"/>
      <c r="Q43" s="253"/>
      <c r="R43" s="207"/>
      <c r="S43" s="253"/>
      <c r="T43" s="291"/>
      <c r="V43" s="298">
        <f t="shared" si="97"/>
        <v>11520</v>
      </c>
      <c r="W43" s="287">
        <f t="shared" si="98"/>
        <v>11520</v>
      </c>
      <c r="X43" s="207">
        <f t="shared" si="99"/>
        <v>0</v>
      </c>
      <c r="Y43" s="207">
        <f t="shared" si="100"/>
        <v>0</v>
      </c>
      <c r="Z43" s="207">
        <f t="shared" si="101"/>
        <v>0</v>
      </c>
      <c r="AA43" s="207">
        <f t="shared" si="102"/>
        <v>0</v>
      </c>
      <c r="AB43" s="291">
        <f t="shared" si="103"/>
        <v>0</v>
      </c>
      <c r="AC43" s="298">
        <f t="shared" si="40"/>
        <v>11520</v>
      </c>
      <c r="AD43" s="287">
        <f t="shared" si="104"/>
        <v>11520</v>
      </c>
      <c r="AE43" s="207">
        <f t="shared" si="105"/>
        <v>0</v>
      </c>
      <c r="AF43" s="207">
        <f t="shared" si="106"/>
        <v>0</v>
      </c>
      <c r="AG43" s="207">
        <f t="shared" si="107"/>
        <v>0</v>
      </c>
      <c r="AH43" s="207">
        <f t="shared" si="108"/>
        <v>0</v>
      </c>
      <c r="AI43" s="291">
        <f t="shared" si="109"/>
        <v>0</v>
      </c>
      <c r="AJ43" s="298">
        <f t="shared" si="39"/>
        <v>11520</v>
      </c>
      <c r="AK43" s="287">
        <f t="shared" si="110"/>
        <v>11520</v>
      </c>
      <c r="AL43" s="287">
        <f t="shared" si="111"/>
        <v>0</v>
      </c>
      <c r="AM43" s="287">
        <f t="shared" si="112"/>
        <v>0</v>
      </c>
      <c r="AN43" s="287">
        <f t="shared" si="113"/>
        <v>0</v>
      </c>
      <c r="AO43" s="287">
        <f t="shared" si="114"/>
        <v>0</v>
      </c>
      <c r="AP43" s="287">
        <f t="shared" si="115"/>
        <v>0</v>
      </c>
      <c r="AQ43" s="298">
        <f t="shared" si="116"/>
        <v>11520</v>
      </c>
      <c r="AR43" s="287">
        <f t="shared" si="117"/>
        <v>0</v>
      </c>
      <c r="AS43" s="287">
        <f t="shared" si="118"/>
        <v>0</v>
      </c>
      <c r="AT43" s="287">
        <f t="shared" si="119"/>
        <v>0</v>
      </c>
      <c r="AU43" s="287">
        <f t="shared" si="120"/>
        <v>132710400</v>
      </c>
      <c r="AV43" s="287">
        <f t="shared" si="121"/>
        <v>0</v>
      </c>
      <c r="AW43" s="287">
        <f t="shared" si="122"/>
        <v>0</v>
      </c>
      <c r="AY43" s="207">
        <f>$H$43/12</f>
        <v>960</v>
      </c>
      <c r="AZ43" s="207">
        <f t="shared" ref="AZ43:DG43" si="132">$H$43/12</f>
        <v>960</v>
      </c>
      <c r="BA43" s="207">
        <f t="shared" si="132"/>
        <v>960</v>
      </c>
      <c r="BB43" s="207">
        <f t="shared" si="132"/>
        <v>960</v>
      </c>
      <c r="BC43" s="207">
        <f t="shared" si="132"/>
        <v>960</v>
      </c>
      <c r="BD43" s="207">
        <f t="shared" si="132"/>
        <v>960</v>
      </c>
      <c r="BE43" s="207">
        <f t="shared" si="132"/>
        <v>960</v>
      </c>
      <c r="BF43" s="207">
        <f t="shared" si="132"/>
        <v>960</v>
      </c>
      <c r="BG43" s="207">
        <f t="shared" si="132"/>
        <v>960</v>
      </c>
      <c r="BH43" s="318"/>
      <c r="BI43" s="207">
        <f t="shared" si="132"/>
        <v>960</v>
      </c>
      <c r="BJ43" s="207">
        <f t="shared" si="132"/>
        <v>960</v>
      </c>
      <c r="BK43" s="207">
        <f t="shared" si="132"/>
        <v>960</v>
      </c>
      <c r="BL43" s="318"/>
      <c r="BM43" s="207">
        <f t="shared" si="132"/>
        <v>960</v>
      </c>
      <c r="BN43" s="207">
        <f t="shared" si="132"/>
        <v>960</v>
      </c>
      <c r="BO43" s="207">
        <f t="shared" si="132"/>
        <v>960</v>
      </c>
      <c r="BP43" s="318"/>
      <c r="BQ43" s="207">
        <f t="shared" si="132"/>
        <v>960</v>
      </c>
      <c r="BR43" s="207">
        <f t="shared" si="132"/>
        <v>960</v>
      </c>
      <c r="BS43" s="207">
        <f t="shared" si="132"/>
        <v>960</v>
      </c>
      <c r="BT43" s="318"/>
      <c r="BU43" s="207">
        <f t="shared" si="132"/>
        <v>960</v>
      </c>
      <c r="BV43" s="207">
        <f t="shared" si="132"/>
        <v>960</v>
      </c>
      <c r="BW43" s="207">
        <f t="shared" si="132"/>
        <v>960</v>
      </c>
      <c r="BX43" s="318"/>
      <c r="BY43" s="207">
        <f t="shared" si="132"/>
        <v>960</v>
      </c>
      <c r="BZ43" s="207">
        <f t="shared" si="132"/>
        <v>960</v>
      </c>
      <c r="CA43" s="207">
        <f t="shared" si="132"/>
        <v>960</v>
      </c>
      <c r="CB43" s="318"/>
      <c r="CC43" s="207">
        <f t="shared" si="132"/>
        <v>960</v>
      </c>
      <c r="CD43" s="207">
        <f t="shared" si="132"/>
        <v>960</v>
      </c>
      <c r="CE43" s="207">
        <f t="shared" si="132"/>
        <v>960</v>
      </c>
      <c r="CF43" s="318"/>
      <c r="CG43" s="207">
        <f t="shared" si="132"/>
        <v>960</v>
      </c>
      <c r="CH43" s="207">
        <f t="shared" si="132"/>
        <v>960</v>
      </c>
      <c r="CI43" s="207">
        <f t="shared" si="132"/>
        <v>960</v>
      </c>
      <c r="CJ43" s="318"/>
      <c r="CK43" s="207">
        <f t="shared" si="132"/>
        <v>960</v>
      </c>
      <c r="CL43" s="207">
        <f t="shared" si="132"/>
        <v>960</v>
      </c>
      <c r="CM43" s="207">
        <f t="shared" si="132"/>
        <v>960</v>
      </c>
      <c r="CN43" s="318"/>
      <c r="CO43" s="207">
        <f t="shared" si="132"/>
        <v>960</v>
      </c>
      <c r="CP43" s="207">
        <f t="shared" si="132"/>
        <v>960</v>
      </c>
      <c r="CQ43" s="207">
        <f t="shared" si="132"/>
        <v>960</v>
      </c>
      <c r="CR43" s="318"/>
      <c r="CS43" s="207">
        <f t="shared" si="132"/>
        <v>960</v>
      </c>
      <c r="CT43" s="207">
        <f t="shared" si="132"/>
        <v>960</v>
      </c>
      <c r="CU43" s="207">
        <f t="shared" si="132"/>
        <v>960</v>
      </c>
      <c r="CV43" s="318"/>
      <c r="CW43" s="207">
        <f t="shared" si="132"/>
        <v>960</v>
      </c>
      <c r="CX43" s="207">
        <f t="shared" si="132"/>
        <v>960</v>
      </c>
      <c r="CY43" s="207">
        <f t="shared" si="132"/>
        <v>960</v>
      </c>
      <c r="CZ43" s="318"/>
      <c r="DA43" s="207">
        <f t="shared" si="132"/>
        <v>960</v>
      </c>
      <c r="DB43" s="207">
        <f t="shared" si="132"/>
        <v>960</v>
      </c>
      <c r="DC43" s="207">
        <f t="shared" si="132"/>
        <v>960</v>
      </c>
      <c r="DD43" s="318"/>
      <c r="DE43" s="207">
        <f t="shared" si="132"/>
        <v>960</v>
      </c>
      <c r="DF43" s="207">
        <f t="shared" si="132"/>
        <v>960</v>
      </c>
      <c r="DG43" s="207">
        <f t="shared" si="132"/>
        <v>960</v>
      </c>
    </row>
    <row r="44" spans="2:111" ht="14.4">
      <c r="B44" s="249" t="s">
        <v>117</v>
      </c>
      <c r="C44" s="260">
        <v>45658</v>
      </c>
      <c r="D44" s="260">
        <v>45807</v>
      </c>
      <c r="E44" s="207">
        <v>6672</v>
      </c>
      <c r="F44" s="253">
        <v>0.2</v>
      </c>
      <c r="G44" s="261">
        <v>0.1</v>
      </c>
      <c r="H44" s="302">
        <f t="shared" si="95"/>
        <v>8006.4</v>
      </c>
      <c r="I44" s="306">
        <v>1</v>
      </c>
      <c r="J44" s="207">
        <f t="shared" si="96"/>
        <v>8006.4</v>
      </c>
      <c r="K44" s="253"/>
      <c r="L44" s="207"/>
      <c r="M44" s="253"/>
      <c r="N44" s="207"/>
      <c r="O44" s="253"/>
      <c r="P44" s="207"/>
      <c r="Q44" s="253"/>
      <c r="R44" s="207"/>
      <c r="S44" s="253"/>
      <c r="T44" s="291"/>
      <c r="V44" s="298">
        <f t="shared" si="97"/>
        <v>3335.9999999999995</v>
      </c>
      <c r="W44" s="287">
        <f t="shared" si="98"/>
        <v>3335.9999999999995</v>
      </c>
      <c r="X44" s="207">
        <f t="shared" si="99"/>
        <v>0</v>
      </c>
      <c r="Y44" s="207">
        <f t="shared" si="100"/>
        <v>0</v>
      </c>
      <c r="Z44" s="207">
        <f t="shared" si="101"/>
        <v>0</v>
      </c>
      <c r="AA44" s="207">
        <f t="shared" si="102"/>
        <v>0</v>
      </c>
      <c r="AB44" s="291">
        <f t="shared" si="103"/>
        <v>0</v>
      </c>
      <c r="AC44" s="298">
        <f t="shared" si="40"/>
        <v>0</v>
      </c>
      <c r="AD44" s="287">
        <f t="shared" si="104"/>
        <v>0</v>
      </c>
      <c r="AE44" s="207">
        <f t="shared" si="105"/>
        <v>0</v>
      </c>
      <c r="AF44" s="207">
        <f t="shared" si="106"/>
        <v>0</v>
      </c>
      <c r="AG44" s="207">
        <f t="shared" si="107"/>
        <v>0</v>
      </c>
      <c r="AH44" s="207">
        <f t="shared" si="108"/>
        <v>0</v>
      </c>
      <c r="AI44" s="291">
        <f t="shared" si="109"/>
        <v>0</v>
      </c>
      <c r="AJ44" s="298">
        <f t="shared" si="39"/>
        <v>0</v>
      </c>
      <c r="AK44" s="287">
        <f t="shared" si="110"/>
        <v>0</v>
      </c>
      <c r="AL44" s="287">
        <f t="shared" si="111"/>
        <v>0</v>
      </c>
      <c r="AM44" s="287">
        <f t="shared" si="112"/>
        <v>0</v>
      </c>
      <c r="AN44" s="287">
        <f t="shared" si="113"/>
        <v>0</v>
      </c>
      <c r="AO44" s="287">
        <f t="shared" si="114"/>
        <v>0</v>
      </c>
      <c r="AP44" s="287">
        <f t="shared" si="115"/>
        <v>0</v>
      </c>
      <c r="AQ44" s="298">
        <f t="shared" si="116"/>
        <v>0</v>
      </c>
      <c r="AR44" s="287">
        <f t="shared" si="117"/>
        <v>0</v>
      </c>
      <c r="AS44" s="287">
        <f t="shared" si="118"/>
        <v>0</v>
      </c>
      <c r="AT44" s="287">
        <f t="shared" si="119"/>
        <v>0</v>
      </c>
      <c r="AU44" s="287">
        <f t="shared" si="120"/>
        <v>0</v>
      </c>
      <c r="AV44" s="287">
        <f t="shared" si="121"/>
        <v>0</v>
      </c>
      <c r="AW44" s="287">
        <f t="shared" si="122"/>
        <v>0</v>
      </c>
      <c r="AY44" s="207">
        <f>$H$44/12</f>
        <v>667.19999999999993</v>
      </c>
      <c r="AZ44" s="207">
        <f t="shared" ref="AZ44:BC44" si="133">$H$44/12</f>
        <v>667.19999999999993</v>
      </c>
      <c r="BA44" s="207">
        <f t="shared" si="133"/>
        <v>667.19999999999993</v>
      </c>
      <c r="BB44" s="207">
        <f t="shared" si="133"/>
        <v>667.19999999999993</v>
      </c>
      <c r="BC44" s="207">
        <f t="shared" si="133"/>
        <v>667.19999999999993</v>
      </c>
      <c r="BD44" s="207"/>
      <c r="BE44" s="207"/>
      <c r="BF44" s="207"/>
      <c r="BG44" s="207"/>
      <c r="BH44" s="318"/>
      <c r="BI44" s="207"/>
      <c r="BJ44" s="207"/>
      <c r="BK44" s="207"/>
      <c r="BL44" s="318"/>
      <c r="BM44" s="207"/>
      <c r="BN44" s="207"/>
      <c r="BO44" s="207"/>
      <c r="BP44" s="318"/>
      <c r="BQ44" s="207"/>
      <c r="BR44" s="207"/>
      <c r="BS44" s="207"/>
      <c r="BT44" s="318"/>
      <c r="BU44" s="207"/>
      <c r="BV44" s="207"/>
      <c r="BW44" s="207"/>
      <c r="BX44" s="318"/>
      <c r="BY44" s="207"/>
      <c r="BZ44" s="207"/>
      <c r="CA44" s="207"/>
      <c r="CB44" s="318"/>
      <c r="CC44" s="207"/>
      <c r="CD44" s="207"/>
      <c r="CE44" s="207"/>
      <c r="CF44" s="318"/>
      <c r="CG44" s="207"/>
      <c r="CH44" s="207"/>
      <c r="CI44" s="207"/>
      <c r="CJ44" s="318"/>
      <c r="CK44" s="207"/>
      <c r="CL44" s="207"/>
      <c r="CM44" s="207"/>
      <c r="CN44" s="318"/>
      <c r="CO44" s="207"/>
      <c r="CP44" s="207"/>
      <c r="CQ44" s="207"/>
      <c r="CR44" s="318"/>
      <c r="CS44" s="207"/>
      <c r="CT44" s="207"/>
      <c r="CU44" s="207"/>
      <c r="CV44" s="318"/>
      <c r="CW44" s="207"/>
      <c r="CX44" s="207"/>
      <c r="CY44" s="207"/>
      <c r="CZ44" s="318"/>
      <c r="DA44" s="207"/>
      <c r="DB44" s="207"/>
      <c r="DC44" s="207"/>
      <c r="DD44" s="318"/>
      <c r="DE44" s="207"/>
      <c r="DF44" s="207"/>
      <c r="DG44" s="207"/>
    </row>
    <row r="45" spans="2:111" ht="14.4">
      <c r="B45" s="249" t="s">
        <v>118</v>
      </c>
      <c r="C45" s="260">
        <v>45658</v>
      </c>
      <c r="D45" s="260">
        <v>45838</v>
      </c>
      <c r="E45" s="207">
        <v>6672</v>
      </c>
      <c r="F45" s="253">
        <v>0.2</v>
      </c>
      <c r="G45" s="261">
        <v>0.3</v>
      </c>
      <c r="H45" s="302">
        <f t="shared" si="95"/>
        <v>8006.4</v>
      </c>
      <c r="I45" s="306">
        <v>1</v>
      </c>
      <c r="J45" s="207">
        <f t="shared" si="96"/>
        <v>8006.4</v>
      </c>
      <c r="K45" s="253"/>
      <c r="L45" s="207"/>
      <c r="M45" s="253"/>
      <c r="N45" s="207"/>
      <c r="O45" s="253"/>
      <c r="P45" s="207"/>
      <c r="Q45" s="253"/>
      <c r="R45" s="207"/>
      <c r="S45" s="253"/>
      <c r="T45" s="291"/>
      <c r="V45" s="298">
        <f t="shared" si="97"/>
        <v>4003.1999999999994</v>
      </c>
      <c r="W45" s="287">
        <f t="shared" si="98"/>
        <v>4003.1999999999994</v>
      </c>
      <c r="X45" s="207">
        <f t="shared" si="99"/>
        <v>0</v>
      </c>
      <c r="Y45" s="207">
        <f t="shared" si="100"/>
        <v>0</v>
      </c>
      <c r="Z45" s="207">
        <f t="shared" si="101"/>
        <v>0</v>
      </c>
      <c r="AA45" s="207">
        <f t="shared" si="102"/>
        <v>0</v>
      </c>
      <c r="AB45" s="291">
        <f t="shared" si="103"/>
        <v>0</v>
      </c>
      <c r="AC45" s="298">
        <f t="shared" si="40"/>
        <v>0</v>
      </c>
      <c r="AD45" s="287">
        <f t="shared" si="104"/>
        <v>0</v>
      </c>
      <c r="AE45" s="207">
        <f t="shared" si="105"/>
        <v>0</v>
      </c>
      <c r="AF45" s="207">
        <f t="shared" si="106"/>
        <v>0</v>
      </c>
      <c r="AG45" s="207">
        <f t="shared" si="107"/>
        <v>0</v>
      </c>
      <c r="AH45" s="207">
        <f t="shared" si="108"/>
        <v>0</v>
      </c>
      <c r="AI45" s="291">
        <f t="shared" si="109"/>
        <v>0</v>
      </c>
      <c r="AJ45" s="298">
        <f t="shared" si="39"/>
        <v>0</v>
      </c>
      <c r="AK45" s="287">
        <f t="shared" si="110"/>
        <v>0</v>
      </c>
      <c r="AL45" s="287">
        <f t="shared" si="111"/>
        <v>0</v>
      </c>
      <c r="AM45" s="287">
        <f t="shared" si="112"/>
        <v>0</v>
      </c>
      <c r="AN45" s="287">
        <f t="shared" si="113"/>
        <v>0</v>
      </c>
      <c r="AO45" s="287">
        <f t="shared" si="114"/>
        <v>0</v>
      </c>
      <c r="AP45" s="287">
        <f t="shared" si="115"/>
        <v>0</v>
      </c>
      <c r="AQ45" s="298">
        <f t="shared" si="116"/>
        <v>0</v>
      </c>
      <c r="AR45" s="287">
        <f t="shared" si="117"/>
        <v>0</v>
      </c>
      <c r="AS45" s="287">
        <f t="shared" si="118"/>
        <v>0</v>
      </c>
      <c r="AT45" s="287">
        <f t="shared" si="119"/>
        <v>0</v>
      </c>
      <c r="AU45" s="287">
        <f t="shared" si="120"/>
        <v>0</v>
      </c>
      <c r="AV45" s="287">
        <f t="shared" si="121"/>
        <v>0</v>
      </c>
      <c r="AW45" s="287">
        <f t="shared" si="122"/>
        <v>0</v>
      </c>
      <c r="AY45" s="207">
        <f>$H$45/12</f>
        <v>667.19999999999993</v>
      </c>
      <c r="AZ45" s="207">
        <f t="shared" ref="AZ45:BD45" si="134">$H$45/12</f>
        <v>667.19999999999993</v>
      </c>
      <c r="BA45" s="207">
        <f t="shared" si="134"/>
        <v>667.19999999999993</v>
      </c>
      <c r="BB45" s="207">
        <f t="shared" si="134"/>
        <v>667.19999999999993</v>
      </c>
      <c r="BC45" s="207">
        <f t="shared" si="134"/>
        <v>667.19999999999993</v>
      </c>
      <c r="BD45" s="207">
        <f t="shared" si="134"/>
        <v>667.19999999999993</v>
      </c>
      <c r="BE45" s="207"/>
      <c r="BF45" s="207"/>
      <c r="BG45" s="207"/>
      <c r="BH45" s="318"/>
      <c r="BI45" s="207"/>
      <c r="BJ45" s="207"/>
      <c r="BK45" s="207"/>
      <c r="BL45" s="318"/>
      <c r="BM45" s="207"/>
      <c r="BN45" s="207"/>
      <c r="BO45" s="207"/>
      <c r="BP45" s="318"/>
      <c r="BQ45" s="207"/>
      <c r="BR45" s="207"/>
      <c r="BS45" s="207"/>
      <c r="BT45" s="318"/>
      <c r="BU45" s="207"/>
      <c r="BV45" s="207"/>
      <c r="BW45" s="207"/>
      <c r="BX45" s="318"/>
      <c r="BY45" s="207"/>
      <c r="BZ45" s="207"/>
      <c r="CA45" s="207"/>
      <c r="CB45" s="318"/>
      <c r="CC45" s="207"/>
      <c r="CD45" s="207"/>
      <c r="CE45" s="207"/>
      <c r="CF45" s="318"/>
      <c r="CG45" s="207"/>
      <c r="CH45" s="207"/>
      <c r="CI45" s="207"/>
      <c r="CJ45" s="318"/>
      <c r="CK45" s="207"/>
      <c r="CL45" s="207"/>
      <c r="CM45" s="207"/>
      <c r="CN45" s="318"/>
      <c r="CO45" s="207"/>
      <c r="CP45" s="207"/>
      <c r="CQ45" s="207"/>
      <c r="CR45" s="318"/>
      <c r="CS45" s="207"/>
      <c r="CT45" s="207"/>
      <c r="CU45" s="207"/>
      <c r="CV45" s="318"/>
      <c r="CW45" s="207"/>
      <c r="CX45" s="207"/>
      <c r="CY45" s="207"/>
      <c r="CZ45" s="318"/>
      <c r="DA45" s="207"/>
      <c r="DB45" s="207"/>
      <c r="DC45" s="207"/>
      <c r="DD45" s="318"/>
      <c r="DE45" s="207"/>
      <c r="DF45" s="207"/>
      <c r="DG45" s="207"/>
    </row>
    <row r="46" spans="2:111" ht="14.4">
      <c r="B46" s="249" t="s">
        <v>119</v>
      </c>
      <c r="C46" s="260">
        <v>45645</v>
      </c>
      <c r="D46" s="260">
        <v>45716</v>
      </c>
      <c r="E46" s="207">
        <v>19200</v>
      </c>
      <c r="F46" s="253">
        <v>0.2</v>
      </c>
      <c r="G46" s="261">
        <v>0.5</v>
      </c>
      <c r="H46" s="302">
        <f t="shared" si="95"/>
        <v>23040</v>
      </c>
      <c r="I46" s="306">
        <v>1</v>
      </c>
      <c r="J46" s="207">
        <f t="shared" si="96"/>
        <v>23040</v>
      </c>
      <c r="K46" s="253"/>
      <c r="L46" s="207"/>
      <c r="M46" s="253"/>
      <c r="N46" s="207"/>
      <c r="O46" s="253"/>
      <c r="P46" s="207"/>
      <c r="Q46" s="253"/>
      <c r="R46" s="207"/>
      <c r="S46" s="253"/>
      <c r="T46" s="291"/>
      <c r="V46" s="298">
        <f t="shared" si="97"/>
        <v>3840</v>
      </c>
      <c r="W46" s="287">
        <f t="shared" si="98"/>
        <v>3840</v>
      </c>
      <c r="X46" s="207">
        <f t="shared" si="99"/>
        <v>0</v>
      </c>
      <c r="Y46" s="207">
        <f t="shared" si="100"/>
        <v>0</v>
      </c>
      <c r="Z46" s="207">
        <f t="shared" si="101"/>
        <v>0</v>
      </c>
      <c r="AA46" s="207">
        <f t="shared" si="102"/>
        <v>0</v>
      </c>
      <c r="AB46" s="291">
        <f t="shared" si="103"/>
        <v>0</v>
      </c>
      <c r="AC46" s="298">
        <f t="shared" si="40"/>
        <v>0</v>
      </c>
      <c r="AD46" s="287">
        <f t="shared" si="104"/>
        <v>0</v>
      </c>
      <c r="AE46" s="207">
        <f t="shared" si="105"/>
        <v>0</v>
      </c>
      <c r="AF46" s="207">
        <f t="shared" si="106"/>
        <v>0</v>
      </c>
      <c r="AG46" s="207">
        <f t="shared" si="107"/>
        <v>0</v>
      </c>
      <c r="AH46" s="207">
        <f t="shared" si="108"/>
        <v>0</v>
      </c>
      <c r="AI46" s="291">
        <f t="shared" si="109"/>
        <v>0</v>
      </c>
      <c r="AJ46" s="298">
        <f t="shared" si="39"/>
        <v>0</v>
      </c>
      <c r="AK46" s="287">
        <f t="shared" si="110"/>
        <v>0</v>
      </c>
      <c r="AL46" s="287">
        <f t="shared" si="111"/>
        <v>0</v>
      </c>
      <c r="AM46" s="287">
        <f t="shared" si="112"/>
        <v>0</v>
      </c>
      <c r="AN46" s="287">
        <f t="shared" si="113"/>
        <v>0</v>
      </c>
      <c r="AO46" s="287">
        <f t="shared" si="114"/>
        <v>0</v>
      </c>
      <c r="AP46" s="287">
        <f t="shared" si="115"/>
        <v>0</v>
      </c>
      <c r="AQ46" s="298">
        <f t="shared" si="116"/>
        <v>0</v>
      </c>
      <c r="AR46" s="287">
        <f t="shared" si="117"/>
        <v>0</v>
      </c>
      <c r="AS46" s="287">
        <f t="shared" si="118"/>
        <v>0</v>
      </c>
      <c r="AT46" s="287">
        <f t="shared" si="119"/>
        <v>0</v>
      </c>
      <c r="AU46" s="287">
        <f t="shared" si="120"/>
        <v>0</v>
      </c>
      <c r="AV46" s="287">
        <f t="shared" si="121"/>
        <v>0</v>
      </c>
      <c r="AW46" s="287">
        <f t="shared" si="122"/>
        <v>0</v>
      </c>
      <c r="AY46" s="207">
        <f>$H$46/12</f>
        <v>1920</v>
      </c>
      <c r="AZ46" s="207">
        <f>$H$46/12</f>
        <v>1920</v>
      </c>
      <c r="BA46" s="207"/>
      <c r="BB46" s="207"/>
      <c r="BC46" s="207"/>
      <c r="BD46" s="207"/>
      <c r="BE46" s="207"/>
      <c r="BF46" s="207"/>
      <c r="BG46" s="207"/>
      <c r="BH46" s="318"/>
      <c r="BI46" s="207"/>
      <c r="BJ46" s="207"/>
      <c r="BK46" s="207"/>
      <c r="BL46" s="318"/>
      <c r="BM46" s="207"/>
      <c r="BN46" s="207"/>
      <c r="BO46" s="207"/>
      <c r="BP46" s="318"/>
      <c r="BQ46" s="207"/>
      <c r="BR46" s="207"/>
      <c r="BS46" s="207"/>
      <c r="BT46" s="318"/>
      <c r="BU46" s="207"/>
      <c r="BV46" s="207"/>
      <c r="BW46" s="207"/>
      <c r="BX46" s="318"/>
      <c r="BY46" s="207"/>
      <c r="BZ46" s="207"/>
      <c r="CA46" s="207"/>
      <c r="CB46" s="318"/>
      <c r="CC46" s="207"/>
      <c r="CD46" s="207"/>
      <c r="CE46" s="207"/>
      <c r="CF46" s="318"/>
      <c r="CG46" s="207"/>
      <c r="CH46" s="207"/>
      <c r="CI46" s="207"/>
      <c r="CJ46" s="318"/>
      <c r="CK46" s="207"/>
      <c r="CL46" s="207"/>
      <c r="CM46" s="207"/>
      <c r="CN46" s="318"/>
      <c r="CO46" s="207"/>
      <c r="CP46" s="207"/>
      <c r="CQ46" s="207"/>
      <c r="CR46" s="318"/>
      <c r="CS46" s="207"/>
      <c r="CT46" s="207"/>
      <c r="CU46" s="207"/>
      <c r="CV46" s="318"/>
      <c r="CW46" s="207"/>
      <c r="CX46" s="207"/>
      <c r="CY46" s="207"/>
      <c r="CZ46" s="318"/>
      <c r="DA46" s="207"/>
      <c r="DB46" s="207"/>
      <c r="DC46" s="207"/>
      <c r="DD46" s="318"/>
      <c r="DE46" s="207"/>
      <c r="DF46" s="207"/>
      <c r="DG46" s="207"/>
    </row>
    <row r="47" spans="2:111" ht="14.4">
      <c r="B47" s="249"/>
      <c r="C47" s="173"/>
      <c r="D47" s="173"/>
      <c r="E47" s="207"/>
      <c r="F47" s="253"/>
      <c r="G47" s="261"/>
      <c r="H47" s="302"/>
      <c r="I47" s="306"/>
      <c r="J47" s="207"/>
      <c r="K47" s="253"/>
      <c r="L47" s="207"/>
      <c r="M47" s="253"/>
      <c r="N47" s="207"/>
      <c r="O47" s="253"/>
      <c r="P47" s="207"/>
      <c r="Q47" s="253"/>
      <c r="R47" s="207"/>
      <c r="S47" s="253"/>
      <c r="T47" s="291"/>
      <c r="V47" s="298">
        <f t="shared" si="97"/>
        <v>0</v>
      </c>
      <c r="W47" s="287">
        <f t="shared" si="98"/>
        <v>0</v>
      </c>
      <c r="X47" s="207">
        <f t="shared" si="99"/>
        <v>0</v>
      </c>
      <c r="Y47" s="207">
        <f t="shared" si="100"/>
        <v>0</v>
      </c>
      <c r="Z47" s="207">
        <f t="shared" si="101"/>
        <v>0</v>
      </c>
      <c r="AA47" s="207">
        <f t="shared" si="102"/>
        <v>0</v>
      </c>
      <c r="AB47" s="291">
        <f t="shared" si="103"/>
        <v>0</v>
      </c>
      <c r="AC47" s="298">
        <f t="shared" si="40"/>
        <v>0</v>
      </c>
      <c r="AD47" s="287">
        <f t="shared" si="104"/>
        <v>0</v>
      </c>
      <c r="AE47" s="207">
        <f t="shared" si="105"/>
        <v>0</v>
      </c>
      <c r="AF47" s="207">
        <f t="shared" si="106"/>
        <v>0</v>
      </c>
      <c r="AG47" s="207">
        <f t="shared" si="107"/>
        <v>0</v>
      </c>
      <c r="AH47" s="207">
        <f t="shared" si="108"/>
        <v>0</v>
      </c>
      <c r="AI47" s="291">
        <f t="shared" si="109"/>
        <v>0</v>
      </c>
      <c r="AJ47" s="298">
        <f t="shared" si="39"/>
        <v>0</v>
      </c>
      <c r="AK47" s="287">
        <f t="shared" si="110"/>
        <v>0</v>
      </c>
      <c r="AL47" s="287">
        <f t="shared" si="111"/>
        <v>0</v>
      </c>
      <c r="AM47" s="287">
        <f t="shared" si="112"/>
        <v>0</v>
      </c>
      <c r="AN47" s="287">
        <f t="shared" si="113"/>
        <v>0</v>
      </c>
      <c r="AO47" s="287">
        <f t="shared" si="114"/>
        <v>0</v>
      </c>
      <c r="AP47" s="287">
        <f t="shared" si="115"/>
        <v>0</v>
      </c>
      <c r="AQ47" s="298">
        <f t="shared" si="116"/>
        <v>0</v>
      </c>
      <c r="AR47" s="287">
        <f t="shared" si="117"/>
        <v>0</v>
      </c>
      <c r="AS47" s="287">
        <f t="shared" si="118"/>
        <v>0</v>
      </c>
      <c r="AT47" s="287">
        <f t="shared" si="119"/>
        <v>0</v>
      </c>
      <c r="AU47" s="287">
        <f t="shared" si="120"/>
        <v>0</v>
      </c>
      <c r="AV47" s="287">
        <f t="shared" si="121"/>
        <v>0</v>
      </c>
      <c r="AW47" s="287">
        <f t="shared" si="122"/>
        <v>0</v>
      </c>
      <c r="AY47" s="207"/>
      <c r="AZ47" s="207"/>
      <c r="BA47" s="207"/>
      <c r="BB47" s="207"/>
      <c r="BC47" s="207"/>
      <c r="BD47" s="207"/>
      <c r="BE47" s="207"/>
      <c r="BF47" s="207"/>
      <c r="BG47" s="207"/>
      <c r="BH47" s="318"/>
      <c r="BI47" s="207"/>
      <c r="BJ47" s="207"/>
      <c r="BK47" s="207"/>
      <c r="BL47" s="318"/>
      <c r="BM47" s="207"/>
      <c r="BN47" s="207"/>
      <c r="BO47" s="207"/>
      <c r="BP47" s="318"/>
      <c r="BQ47" s="207"/>
      <c r="BR47" s="207"/>
      <c r="BS47" s="207"/>
      <c r="BT47" s="318"/>
      <c r="BU47" s="207"/>
      <c r="BV47" s="207"/>
      <c r="BW47" s="207"/>
      <c r="BX47" s="318"/>
      <c r="BY47" s="207"/>
      <c r="BZ47" s="207"/>
      <c r="CA47" s="207"/>
      <c r="CB47" s="318"/>
      <c r="CC47" s="207"/>
      <c r="CD47" s="207"/>
      <c r="CE47" s="207"/>
      <c r="CF47" s="318"/>
      <c r="CG47" s="207"/>
      <c r="CH47" s="207"/>
      <c r="CI47" s="207"/>
      <c r="CJ47" s="318"/>
      <c r="CK47" s="207"/>
      <c r="CL47" s="207"/>
      <c r="CM47" s="207"/>
      <c r="CN47" s="318"/>
      <c r="CO47" s="207"/>
      <c r="CP47" s="207"/>
      <c r="CQ47" s="207"/>
      <c r="CR47" s="318"/>
      <c r="CS47" s="207"/>
      <c r="CT47" s="207"/>
      <c r="CU47" s="207"/>
      <c r="CV47" s="318"/>
      <c r="CW47" s="207"/>
      <c r="CX47" s="207"/>
      <c r="CY47" s="207"/>
      <c r="CZ47" s="318"/>
      <c r="DA47" s="207"/>
      <c r="DB47" s="207"/>
      <c r="DC47" s="207"/>
      <c r="DD47" s="318"/>
      <c r="DE47" s="207"/>
      <c r="DF47" s="207"/>
      <c r="DG47" s="207"/>
    </row>
    <row r="48" spans="2:111" ht="15" thickBot="1">
      <c r="B48" s="249"/>
      <c r="C48" s="173"/>
      <c r="D48" s="173"/>
      <c r="E48" s="207"/>
      <c r="F48" s="253"/>
      <c r="G48" s="261"/>
      <c r="H48" s="302"/>
      <c r="I48" s="308"/>
      <c r="J48" s="292"/>
      <c r="K48" s="309"/>
      <c r="L48" s="292"/>
      <c r="M48" s="309"/>
      <c r="N48" s="292"/>
      <c r="O48" s="309"/>
      <c r="P48" s="292"/>
      <c r="Q48" s="309"/>
      <c r="R48" s="292"/>
      <c r="S48" s="309"/>
      <c r="T48" s="293"/>
      <c r="V48" s="299">
        <f t="shared" si="97"/>
        <v>0</v>
      </c>
      <c r="W48" s="295">
        <f t="shared" si="98"/>
        <v>0</v>
      </c>
      <c r="X48" s="292">
        <f t="shared" si="99"/>
        <v>0</v>
      </c>
      <c r="Y48" s="292">
        <f t="shared" si="100"/>
        <v>0</v>
      </c>
      <c r="Z48" s="292">
        <f t="shared" si="101"/>
        <v>0</v>
      </c>
      <c r="AA48" s="292">
        <f t="shared" si="102"/>
        <v>0</v>
      </c>
      <c r="AB48" s="293">
        <f t="shared" si="103"/>
        <v>0</v>
      </c>
      <c r="AC48" s="299">
        <f t="shared" si="40"/>
        <v>0</v>
      </c>
      <c r="AD48" s="287">
        <f t="shared" si="104"/>
        <v>0</v>
      </c>
      <c r="AE48" s="207">
        <f t="shared" si="105"/>
        <v>0</v>
      </c>
      <c r="AF48" s="207">
        <f t="shared" si="106"/>
        <v>0</v>
      </c>
      <c r="AG48" s="207">
        <f t="shared" si="107"/>
        <v>0</v>
      </c>
      <c r="AH48" s="207">
        <f t="shared" si="108"/>
        <v>0</v>
      </c>
      <c r="AI48" s="291">
        <f t="shared" si="109"/>
        <v>0</v>
      </c>
      <c r="AJ48" s="299">
        <f t="shared" si="39"/>
        <v>0</v>
      </c>
      <c r="AK48" s="287">
        <f t="shared" si="110"/>
        <v>0</v>
      </c>
      <c r="AL48" s="287">
        <f t="shared" si="111"/>
        <v>0</v>
      </c>
      <c r="AM48" s="287">
        <f t="shared" si="112"/>
        <v>0</v>
      </c>
      <c r="AN48" s="287">
        <f t="shared" si="113"/>
        <v>0</v>
      </c>
      <c r="AO48" s="287">
        <f t="shared" si="114"/>
        <v>0</v>
      </c>
      <c r="AP48" s="287">
        <f t="shared" si="115"/>
        <v>0</v>
      </c>
      <c r="AQ48" s="299">
        <f t="shared" si="116"/>
        <v>0</v>
      </c>
      <c r="AR48" s="287">
        <f t="shared" si="117"/>
        <v>0</v>
      </c>
      <c r="AS48" s="287">
        <f t="shared" si="118"/>
        <v>0</v>
      </c>
      <c r="AT48" s="287">
        <f t="shared" si="119"/>
        <v>0</v>
      </c>
      <c r="AU48" s="287">
        <f t="shared" si="120"/>
        <v>0</v>
      </c>
      <c r="AV48" s="287">
        <f t="shared" si="121"/>
        <v>0</v>
      </c>
      <c r="AW48" s="287">
        <f t="shared" si="122"/>
        <v>0</v>
      </c>
      <c r="AY48" s="207"/>
      <c r="AZ48" s="207"/>
      <c r="BA48" s="207"/>
      <c r="BB48" s="207"/>
      <c r="BC48" s="207"/>
      <c r="BD48" s="207"/>
      <c r="BE48" s="207"/>
      <c r="BF48" s="207"/>
      <c r="BG48" s="207"/>
      <c r="BH48" s="318"/>
      <c r="BI48" s="207"/>
      <c r="BJ48" s="207"/>
      <c r="BK48" s="207"/>
      <c r="BL48" s="318"/>
      <c r="BM48" s="207"/>
      <c r="BN48" s="207"/>
      <c r="BO48" s="207"/>
      <c r="BP48" s="318"/>
      <c r="BQ48" s="207"/>
      <c r="BR48" s="207"/>
      <c r="BS48" s="207"/>
      <c r="BT48" s="318"/>
      <c r="BU48" s="207"/>
      <c r="BV48" s="207"/>
      <c r="BW48" s="207"/>
      <c r="BX48" s="318"/>
      <c r="BY48" s="207"/>
      <c r="BZ48" s="207"/>
      <c r="CA48" s="207"/>
      <c r="CB48" s="318"/>
      <c r="CC48" s="207"/>
      <c r="CD48" s="207"/>
      <c r="CE48" s="207"/>
      <c r="CF48" s="318"/>
      <c r="CG48" s="207"/>
      <c r="CH48" s="207"/>
      <c r="CI48" s="207"/>
      <c r="CJ48" s="318"/>
      <c r="CK48" s="207"/>
      <c r="CL48" s="207"/>
      <c r="CM48" s="207"/>
      <c r="CN48" s="318"/>
      <c r="CO48" s="207"/>
      <c r="CP48" s="207"/>
      <c r="CQ48" s="207"/>
      <c r="CR48" s="318"/>
      <c r="CS48" s="207"/>
      <c r="CT48" s="207"/>
      <c r="CU48" s="207"/>
      <c r="CV48" s="318"/>
      <c r="CW48" s="207"/>
      <c r="CX48" s="207"/>
      <c r="CY48" s="207"/>
      <c r="CZ48" s="318"/>
      <c r="DA48" s="207"/>
      <c r="DB48" s="207"/>
      <c r="DC48" s="207"/>
      <c r="DD48" s="318"/>
      <c r="DE48" s="207"/>
      <c r="DF48" s="207"/>
      <c r="DG48" s="207"/>
    </row>
    <row r="49" spans="2:111" ht="14.4" thickBot="1">
      <c r="B49" s="156"/>
      <c r="C49" s="156"/>
      <c r="D49" s="156"/>
      <c r="E49" s="156"/>
      <c r="V49" s="285"/>
      <c r="W49" s="182"/>
      <c r="X49" s="182"/>
      <c r="Y49" s="182"/>
      <c r="Z49" s="182"/>
      <c r="AA49" s="182"/>
      <c r="AB49" s="182"/>
    </row>
    <row r="50" spans="2:111" ht="15" thickBot="1">
      <c r="B50" s="175" t="s">
        <v>86</v>
      </c>
      <c r="C50" s="176"/>
      <c r="D50" s="176"/>
      <c r="E50" s="176"/>
      <c r="F50" s="176"/>
      <c r="G50" s="176"/>
      <c r="H50" s="282">
        <f>H34+H17+H8</f>
        <v>1220198.3999999999</v>
      </c>
      <c r="I50" s="334"/>
      <c r="J50" s="335">
        <f>J34+J17+J8</f>
        <v>734198.4</v>
      </c>
      <c r="K50" s="336"/>
      <c r="L50" s="335">
        <f>L34+L17+L8</f>
        <v>230400</v>
      </c>
      <c r="M50" s="336"/>
      <c r="N50" s="335">
        <f>N34+N17+N8</f>
        <v>174000</v>
      </c>
      <c r="O50" s="336"/>
      <c r="P50" s="335">
        <f>P34+P17+P8</f>
        <v>38400</v>
      </c>
      <c r="Q50" s="336"/>
      <c r="R50" s="335">
        <f>R34+R17+R8</f>
        <v>43200</v>
      </c>
      <c r="S50" s="336"/>
      <c r="T50" s="337">
        <f>T34+T17+T8</f>
        <v>0</v>
      </c>
      <c r="V50" s="209">
        <f>V8+V17+V34</f>
        <v>387212.79999999999</v>
      </c>
      <c r="W50" s="209">
        <f t="shared" ref="W50:AQ50" si="135">W8+W17+W34</f>
        <v>180112.8</v>
      </c>
      <c r="X50" s="209">
        <f t="shared" si="135"/>
        <v>90900</v>
      </c>
      <c r="Y50" s="209">
        <f t="shared" si="135"/>
        <v>71700</v>
      </c>
      <c r="Z50" s="209">
        <f t="shared" si="135"/>
        <v>15700</v>
      </c>
      <c r="AA50" s="209">
        <f t="shared" si="135"/>
        <v>28800</v>
      </c>
      <c r="AB50" s="209">
        <f t="shared" si="135"/>
        <v>0</v>
      </c>
      <c r="AC50" s="209">
        <f t="shared" si="135"/>
        <v>1138464</v>
      </c>
      <c r="AD50" s="209">
        <f t="shared" si="135"/>
        <v>652464</v>
      </c>
      <c r="AE50" s="209">
        <f t="shared" si="135"/>
        <v>230400</v>
      </c>
      <c r="AF50" s="209">
        <f t="shared" si="135"/>
        <v>174000</v>
      </c>
      <c r="AG50" s="209">
        <f t="shared" si="135"/>
        <v>38400</v>
      </c>
      <c r="AH50" s="209">
        <f t="shared" si="135"/>
        <v>43200</v>
      </c>
      <c r="AI50" s="209">
        <f t="shared" si="135"/>
        <v>0</v>
      </c>
      <c r="AJ50" s="209">
        <f t="shared" si="135"/>
        <v>1133280</v>
      </c>
      <c r="AK50" s="209">
        <f t="shared" si="135"/>
        <v>647280</v>
      </c>
      <c r="AL50" s="209">
        <f t="shared" si="135"/>
        <v>230400</v>
      </c>
      <c r="AM50" s="209">
        <f t="shared" si="135"/>
        <v>174000</v>
      </c>
      <c r="AN50" s="209">
        <f t="shared" si="135"/>
        <v>38400</v>
      </c>
      <c r="AO50" s="209">
        <f t="shared" si="135"/>
        <v>43200</v>
      </c>
      <c r="AP50" s="209">
        <f t="shared" si="135"/>
        <v>0</v>
      </c>
      <c r="AQ50" s="209">
        <f t="shared" si="135"/>
        <v>1133280</v>
      </c>
      <c r="AR50" s="209">
        <f t="shared" ref="AR50:AW50" si="136">AR8+AR17+AR34</f>
        <v>1224111600</v>
      </c>
      <c r="AS50" s="209">
        <f t="shared" si="136"/>
        <v>1036911600</v>
      </c>
      <c r="AT50" s="209">
        <f t="shared" si="136"/>
        <v>97200</v>
      </c>
      <c r="AU50" s="209">
        <f t="shared" si="136"/>
        <v>1394864400</v>
      </c>
      <c r="AV50" s="209">
        <f t="shared" si="136"/>
        <v>259228800</v>
      </c>
      <c r="AW50" s="209">
        <f t="shared" si="136"/>
        <v>43200000</v>
      </c>
      <c r="AY50" s="209">
        <f t="shared" ref="AY50:BH50" si="137">AY34+AY17+AY8</f>
        <v>23083.200000000001</v>
      </c>
      <c r="AZ50" s="209">
        <f t="shared" si="137"/>
        <v>35083.199999999997</v>
      </c>
      <c r="BA50" s="209">
        <f t="shared" si="137"/>
        <v>33163.199999999997</v>
      </c>
      <c r="BB50" s="209">
        <f t="shared" si="137"/>
        <v>33163.199999999997</v>
      </c>
      <c r="BC50" s="209">
        <f t="shared" si="137"/>
        <v>33163.199999999997</v>
      </c>
      <c r="BD50" s="209">
        <f t="shared" si="137"/>
        <v>32496</v>
      </c>
      <c r="BE50" s="209">
        <f t="shared" si="137"/>
        <v>30412.799999999999</v>
      </c>
      <c r="BF50" s="209">
        <f t="shared" si="137"/>
        <v>29472</v>
      </c>
      <c r="BG50" s="209">
        <f t="shared" si="137"/>
        <v>29472</v>
      </c>
      <c r="BH50" s="209">
        <f t="shared" si="137"/>
        <v>0</v>
      </c>
      <c r="BI50" s="209">
        <f>BI34+BI17+BI8</f>
        <v>29568</v>
      </c>
      <c r="BJ50" s="209">
        <f t="shared" ref="BJ50:DG50" si="138">BJ34+BJ17+BJ8</f>
        <v>29568</v>
      </c>
      <c r="BK50" s="209">
        <f t="shared" si="138"/>
        <v>48568</v>
      </c>
      <c r="BL50" s="209">
        <f t="shared" si="138"/>
        <v>0</v>
      </c>
      <c r="BM50" s="209">
        <f t="shared" si="138"/>
        <v>96168</v>
      </c>
      <c r="BN50" s="209">
        <f t="shared" si="138"/>
        <v>96168</v>
      </c>
      <c r="BO50" s="209">
        <f t="shared" si="138"/>
        <v>96168</v>
      </c>
      <c r="BP50" s="209">
        <f t="shared" si="138"/>
        <v>0</v>
      </c>
      <c r="BQ50" s="209">
        <f t="shared" si="138"/>
        <v>94440</v>
      </c>
      <c r="BR50" s="209">
        <f t="shared" si="138"/>
        <v>94440</v>
      </c>
      <c r="BS50" s="209">
        <f t="shared" si="138"/>
        <v>94440</v>
      </c>
      <c r="BT50" s="209">
        <f t="shared" si="138"/>
        <v>0</v>
      </c>
      <c r="BU50" s="209">
        <f t="shared" si="138"/>
        <v>94440</v>
      </c>
      <c r="BV50" s="209">
        <f t="shared" si="138"/>
        <v>94440</v>
      </c>
      <c r="BW50" s="209">
        <f t="shared" si="138"/>
        <v>94440</v>
      </c>
      <c r="BX50" s="209">
        <f t="shared" si="138"/>
        <v>0</v>
      </c>
      <c r="BY50" s="209">
        <f t="shared" si="138"/>
        <v>94440</v>
      </c>
      <c r="BZ50" s="209">
        <f t="shared" si="138"/>
        <v>94440</v>
      </c>
      <c r="CA50" s="209">
        <f t="shared" si="138"/>
        <v>94440</v>
      </c>
      <c r="CB50" s="209">
        <f t="shared" si="138"/>
        <v>0</v>
      </c>
      <c r="CC50" s="209">
        <f t="shared" si="138"/>
        <v>94440</v>
      </c>
      <c r="CD50" s="209">
        <f t="shared" si="138"/>
        <v>94440</v>
      </c>
      <c r="CE50" s="209">
        <f t="shared" si="138"/>
        <v>94440</v>
      </c>
      <c r="CF50" s="209">
        <f t="shared" si="138"/>
        <v>0</v>
      </c>
      <c r="CG50" s="209">
        <f t="shared" si="138"/>
        <v>94440</v>
      </c>
      <c r="CH50" s="209">
        <f t="shared" si="138"/>
        <v>94440</v>
      </c>
      <c r="CI50" s="209">
        <f t="shared" si="138"/>
        <v>94440</v>
      </c>
      <c r="CJ50" s="209">
        <f t="shared" si="138"/>
        <v>0</v>
      </c>
      <c r="CK50" s="209">
        <f t="shared" si="138"/>
        <v>94440</v>
      </c>
      <c r="CL50" s="209">
        <f t="shared" si="138"/>
        <v>94440</v>
      </c>
      <c r="CM50" s="209">
        <f t="shared" si="138"/>
        <v>94440</v>
      </c>
      <c r="CN50" s="209">
        <f t="shared" si="138"/>
        <v>0</v>
      </c>
      <c r="CO50" s="209">
        <f t="shared" si="138"/>
        <v>94440</v>
      </c>
      <c r="CP50" s="209">
        <f t="shared" si="138"/>
        <v>94440</v>
      </c>
      <c r="CQ50" s="209">
        <f t="shared" si="138"/>
        <v>94440</v>
      </c>
      <c r="CR50" s="209">
        <f t="shared" si="138"/>
        <v>0</v>
      </c>
      <c r="CS50" s="209">
        <f t="shared" si="138"/>
        <v>94440</v>
      </c>
      <c r="CT50" s="209">
        <f t="shared" si="138"/>
        <v>94440</v>
      </c>
      <c r="CU50" s="209">
        <f t="shared" si="138"/>
        <v>94440</v>
      </c>
      <c r="CV50" s="209">
        <f t="shared" si="138"/>
        <v>0</v>
      </c>
      <c r="CW50" s="209">
        <f t="shared" si="138"/>
        <v>94440</v>
      </c>
      <c r="CX50" s="209">
        <f t="shared" si="138"/>
        <v>94440</v>
      </c>
      <c r="CY50" s="209">
        <f t="shared" si="138"/>
        <v>94440</v>
      </c>
      <c r="CZ50" s="209">
        <f t="shared" si="138"/>
        <v>0</v>
      </c>
      <c r="DA50" s="209">
        <f t="shared" si="138"/>
        <v>94440</v>
      </c>
      <c r="DB50" s="209">
        <f t="shared" si="138"/>
        <v>94440</v>
      </c>
      <c r="DC50" s="209">
        <f t="shared" si="138"/>
        <v>94440</v>
      </c>
      <c r="DD50" s="209">
        <f t="shared" si="138"/>
        <v>0</v>
      </c>
      <c r="DE50" s="209">
        <f t="shared" si="138"/>
        <v>94440</v>
      </c>
      <c r="DF50" s="209">
        <f t="shared" si="138"/>
        <v>94440</v>
      </c>
      <c r="DG50" s="209">
        <f t="shared" si="138"/>
        <v>94440</v>
      </c>
    </row>
    <row r="51" spans="2:111" s="156" customFormat="1">
      <c r="V51" s="284"/>
    </row>
    <row r="52" spans="2:111" s="156" customFormat="1">
      <c r="V52" s="284"/>
    </row>
    <row r="53" spans="2:111" s="156" customFormat="1">
      <c r="V53" s="284"/>
    </row>
    <row r="54" spans="2:111" s="156" customFormat="1">
      <c r="V54" s="284"/>
    </row>
    <row r="55" spans="2:111" s="156" customFormat="1">
      <c r="V55" s="284"/>
    </row>
    <row r="56" spans="2:111" s="156" customFormat="1">
      <c r="V56" s="284"/>
    </row>
    <row r="57" spans="2:111" s="156" customFormat="1">
      <c r="V57" s="284"/>
    </row>
    <row r="58" spans="2:111" s="156" customFormat="1">
      <c r="V58" s="284"/>
    </row>
    <row r="59" spans="2:111" s="156" customFormat="1">
      <c r="V59" s="284"/>
    </row>
    <row r="60" spans="2:111" s="156" customFormat="1">
      <c r="V60" s="284"/>
    </row>
    <row r="61" spans="2:111" s="156" customFormat="1">
      <c r="V61" s="284"/>
    </row>
    <row r="62" spans="2:111" s="156" customFormat="1">
      <c r="V62" s="284"/>
    </row>
    <row r="63" spans="2:111" s="156" customFormat="1">
      <c r="V63" s="284"/>
    </row>
    <row r="64" spans="2:111" s="156" customFormat="1">
      <c r="V64" s="284"/>
    </row>
    <row r="65" spans="22:22" s="156" customFormat="1">
      <c r="V65" s="284"/>
    </row>
    <row r="66" spans="22:22" s="156" customFormat="1">
      <c r="V66" s="284"/>
    </row>
    <row r="67" spans="22:22" s="156" customFormat="1">
      <c r="V67" s="284"/>
    </row>
    <row r="68" spans="22:22" s="156" customFormat="1">
      <c r="V68" s="284"/>
    </row>
    <row r="69" spans="22:22" s="156" customFormat="1">
      <c r="V69" s="284"/>
    </row>
    <row r="70" spans="22:22" s="156" customFormat="1">
      <c r="V70" s="284"/>
    </row>
    <row r="71" spans="22:22" s="156" customFormat="1">
      <c r="V71" s="284"/>
    </row>
    <row r="72" spans="22:22" s="156" customFormat="1">
      <c r="V72" s="284"/>
    </row>
    <row r="73" spans="22:22" s="156" customFormat="1">
      <c r="V73" s="284"/>
    </row>
    <row r="74" spans="22:22" s="156" customFormat="1">
      <c r="V74" s="284"/>
    </row>
    <row r="75" spans="22:22" s="156" customFormat="1">
      <c r="V75" s="284"/>
    </row>
    <row r="76" spans="22:22" s="156" customFormat="1">
      <c r="V76" s="284"/>
    </row>
    <row r="77" spans="22:22" s="156" customFormat="1">
      <c r="V77" s="284"/>
    </row>
    <row r="78" spans="22:22" s="156" customFormat="1">
      <c r="V78" s="284"/>
    </row>
    <row r="79" spans="22:22" s="156" customFormat="1">
      <c r="V79" s="284"/>
    </row>
    <row r="80" spans="22:22" s="156" customFormat="1">
      <c r="V80" s="284"/>
    </row>
    <row r="81" spans="22:22" s="156" customFormat="1">
      <c r="V81" s="284"/>
    </row>
    <row r="82" spans="22:22" s="156" customFormat="1">
      <c r="V82" s="284"/>
    </row>
    <row r="83" spans="22:22" s="156" customFormat="1">
      <c r="V83" s="284"/>
    </row>
    <row r="84" spans="22:22" s="156" customFormat="1">
      <c r="V84" s="284"/>
    </row>
    <row r="85" spans="22:22" s="156" customFormat="1">
      <c r="V85" s="284"/>
    </row>
    <row r="86" spans="22:22" s="156" customFormat="1">
      <c r="V86" s="284"/>
    </row>
    <row r="87" spans="22:22" s="156" customFormat="1">
      <c r="V87" s="284"/>
    </row>
    <row r="88" spans="22:22" s="156" customFormat="1">
      <c r="V88" s="284"/>
    </row>
    <row r="89" spans="22:22" s="156" customFormat="1">
      <c r="V89" s="284"/>
    </row>
    <row r="90" spans="22:22" s="156" customFormat="1">
      <c r="V90" s="284"/>
    </row>
    <row r="91" spans="22:22" s="156" customFormat="1">
      <c r="V91" s="284"/>
    </row>
    <row r="92" spans="22:22" s="156" customFormat="1">
      <c r="V92" s="284"/>
    </row>
    <row r="93" spans="22:22" s="156" customFormat="1">
      <c r="V93" s="284"/>
    </row>
    <row r="94" spans="22:22" s="156" customFormat="1">
      <c r="V94" s="284"/>
    </row>
    <row r="95" spans="22:22" s="156" customFormat="1">
      <c r="V95" s="284"/>
    </row>
    <row r="96" spans="22:22" s="156" customFormat="1">
      <c r="V96" s="284"/>
    </row>
    <row r="97" spans="22:22" s="156" customFormat="1">
      <c r="V97" s="284"/>
    </row>
    <row r="98" spans="22:22" s="156" customFormat="1">
      <c r="V98" s="284"/>
    </row>
    <row r="99" spans="22:22" s="156" customFormat="1">
      <c r="V99" s="284"/>
    </row>
    <row r="100" spans="22:22" s="156" customFormat="1">
      <c r="V100" s="284"/>
    </row>
    <row r="101" spans="22:22" s="156" customFormat="1">
      <c r="V101" s="284"/>
    </row>
    <row r="102" spans="22:22" s="156" customFormat="1">
      <c r="V102" s="284"/>
    </row>
    <row r="103" spans="22:22" s="156" customFormat="1">
      <c r="V103" s="284"/>
    </row>
    <row r="104" spans="22:22" s="156" customFormat="1">
      <c r="V104" s="284"/>
    </row>
    <row r="105" spans="22:22" s="156" customFormat="1">
      <c r="V105" s="284"/>
    </row>
    <row r="106" spans="22:22" s="156" customFormat="1">
      <c r="V106" s="284"/>
    </row>
    <row r="107" spans="22:22" s="156" customFormat="1">
      <c r="V107" s="284"/>
    </row>
    <row r="108" spans="22:22" s="156" customFormat="1">
      <c r="V108" s="284"/>
    </row>
    <row r="109" spans="22:22" s="156" customFormat="1">
      <c r="V109" s="284"/>
    </row>
    <row r="110" spans="22:22" s="156" customFormat="1">
      <c r="V110" s="284"/>
    </row>
    <row r="111" spans="22:22" s="156" customFormat="1">
      <c r="V111" s="284"/>
    </row>
    <row r="112" spans="22:22" s="156" customFormat="1">
      <c r="V112" s="284"/>
    </row>
    <row r="113" spans="2:96" s="156" customFormat="1">
      <c r="V113" s="284"/>
    </row>
    <row r="114" spans="2:96" s="156" customFormat="1">
      <c r="V114" s="284"/>
    </row>
    <row r="115" spans="2:96" s="156" customFormat="1">
      <c r="V115" s="284"/>
    </row>
    <row r="116" spans="2:96" s="156" customFormat="1">
      <c r="V116" s="284"/>
    </row>
    <row r="117" spans="2:96" s="156" customFormat="1">
      <c r="V117" s="284"/>
    </row>
    <row r="118" spans="2:96" s="156" customFormat="1">
      <c r="V118" s="284"/>
    </row>
    <row r="119" spans="2:96" s="156" customFormat="1">
      <c r="B119"/>
      <c r="V119" s="284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</row>
    <row r="120" spans="2:96" s="156" customFormat="1">
      <c r="B120"/>
      <c r="V120" s="284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</row>
    <row r="121" spans="2:96" s="156" customFormat="1">
      <c r="B121"/>
      <c r="V121" s="284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</row>
    <row r="122" spans="2:96" s="156" customFormat="1">
      <c r="B122"/>
      <c r="V122" s="284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</row>
    <row r="123" spans="2:96" s="156" customFormat="1">
      <c r="B123"/>
      <c r="V123" s="284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</row>
    <row r="124" spans="2:96" s="156" customFormat="1">
      <c r="B124"/>
      <c r="V124" s="28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</row>
    <row r="125" spans="2:96" s="156" customFormat="1">
      <c r="B125"/>
      <c r="V125" s="284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</row>
    <row r="126" spans="2:96" s="156" customFormat="1">
      <c r="B126"/>
      <c r="V126" s="284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</row>
  </sheetData>
  <conditionalFormatting sqref="E9:T16 V9:AW16">
    <cfRule type="cellIs" dxfId="217" priority="6" operator="equal">
      <formula>0</formula>
    </cfRule>
  </conditionalFormatting>
  <conditionalFormatting sqref="E18:T33">
    <cfRule type="cellIs" dxfId="216" priority="5" operator="equal">
      <formula>0</formula>
    </cfRule>
  </conditionalFormatting>
  <conditionalFormatting sqref="E35:T48">
    <cfRule type="cellIs" dxfId="215" priority="4" operator="equal">
      <formula>0</formula>
    </cfRule>
  </conditionalFormatting>
  <conditionalFormatting sqref="V18:AW33 V35:AW48">
    <cfRule type="cellIs" dxfId="214" priority="3" operator="equal">
      <formula>0</formula>
    </cfRule>
  </conditionalFormatting>
  <conditionalFormatting sqref="V50:AW50">
    <cfRule type="cellIs" dxfId="213" priority="48" operator="equal">
      <formula>0</formula>
    </cfRule>
  </conditionalFormatting>
  <conditionalFormatting sqref="AY9:BG16 BI9:BK16 BM9:BO16 BQ9:BS16 BU9:BW16 BY9:CA16 CC9:CE16 CG9:CI16 CK9:CM16 CO9:CQ16 CS9:CU16 CW9:CY16 DA9:DC16 DE9:DG16">
    <cfRule type="cellIs" dxfId="212" priority="1" operator="equal">
      <formula>0</formula>
    </cfRule>
  </conditionalFormatting>
  <conditionalFormatting sqref="AY18:BG33 BI18:BK33 BM18:BO33 BQ18:BS33 BU18:BW33 BY18:CA33 CC18:CE33 CG18:CI33 CK18:CM33 CO18:CQ33 CS18:CU33 CW18:CY33 DA18:DC33 DE18:DG33 AY35:BG48 BI35:BK48 BM35:BO48 BQ35:BS48 BU35:BW48 BY35:CA48 CC35:CE48 CG35:CI48 CK35:CM48 CO35:CQ48 CS35:CU48 CW35:CY48 DA35:DC48 DE35:DG48 AY50:DG50">
    <cfRule type="cellIs" dxfId="211" priority="51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4197D-F705-0744-94CD-5E7887540F98}">
  <sheetPr>
    <tabColor theme="4"/>
  </sheetPr>
  <dimension ref="A1:BG134"/>
  <sheetViews>
    <sheetView zoomScale="70" zoomScaleNormal="70" workbookViewId="0">
      <selection activeCell="B24" sqref="B24"/>
    </sheetView>
  </sheetViews>
  <sheetFormatPr baseColWidth="10" defaultColWidth="11.44140625" defaultRowHeight="13.8"/>
  <cols>
    <col min="1" max="1" width="5.44140625" style="156" customWidth="1"/>
    <col min="2" max="2" width="50.5546875" customWidth="1"/>
    <col min="3" max="3" width="26.77734375" customWidth="1"/>
    <col min="4" max="4" width="14.5546875" style="156" customWidth="1"/>
    <col min="5" max="5" width="18.21875" style="156" customWidth="1"/>
    <col min="6" max="6" width="4.21875" style="156" customWidth="1"/>
    <col min="7" max="10" width="11.44140625" style="156"/>
    <col min="11" max="11" width="4.5546875" style="156" customWidth="1"/>
    <col min="12" max="20" width="11.44140625" style="156" hidden="1" customWidth="1"/>
    <col min="21" max="34" width="11.44140625" style="156"/>
  </cols>
  <sheetData>
    <row r="1" spans="2:59" s="156" customFormat="1"/>
    <row r="2" spans="2:59" ht="21">
      <c r="B2" s="197" t="s">
        <v>120</v>
      </c>
      <c r="C2" s="197"/>
      <c r="D2" s="197"/>
      <c r="E2" s="197"/>
      <c r="F2" s="197"/>
      <c r="G2" s="197"/>
      <c r="H2" s="197"/>
      <c r="I2" s="197"/>
      <c r="J2" s="197"/>
    </row>
    <row r="3" spans="2:59" s="156" customFormat="1" ht="15" customHeight="1"/>
    <row r="4" spans="2:59" s="156" customFormat="1"/>
    <row r="5" spans="2:59" ht="14.4">
      <c r="B5" s="276" t="s">
        <v>121</v>
      </c>
      <c r="C5" s="276"/>
      <c r="D5" s="276"/>
      <c r="E5" s="276"/>
      <c r="G5" s="171" t="s">
        <v>174</v>
      </c>
      <c r="H5" s="171"/>
      <c r="I5" s="171"/>
      <c r="J5" s="171"/>
      <c r="L5" s="244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</row>
    <row r="6" spans="2:59">
      <c r="B6" s="156"/>
      <c r="C6" s="156"/>
      <c r="G6" s="182"/>
    </row>
    <row r="7" spans="2:59" ht="14.4">
      <c r="B7" s="178" t="s">
        <v>14</v>
      </c>
      <c r="C7" s="179" t="s">
        <v>16</v>
      </c>
      <c r="D7" s="179"/>
      <c r="E7" s="179" t="s">
        <v>17</v>
      </c>
      <c r="G7" s="179">
        <v>2025</v>
      </c>
      <c r="H7" s="179">
        <v>2026</v>
      </c>
      <c r="I7" s="179">
        <v>2027</v>
      </c>
      <c r="J7" s="179">
        <v>2028</v>
      </c>
      <c r="L7" s="236">
        <v>45658</v>
      </c>
      <c r="M7" s="236">
        <v>45689</v>
      </c>
      <c r="N7" s="236">
        <v>45717</v>
      </c>
      <c r="O7" s="236">
        <v>45748</v>
      </c>
      <c r="P7" s="236">
        <v>45778</v>
      </c>
      <c r="Q7" s="236">
        <v>45809</v>
      </c>
      <c r="R7" s="236">
        <v>45839</v>
      </c>
      <c r="S7" s="236">
        <v>45870</v>
      </c>
      <c r="T7" s="236">
        <v>45901</v>
      </c>
      <c r="U7" s="236">
        <v>45931</v>
      </c>
      <c r="V7" s="236">
        <v>45962</v>
      </c>
      <c r="W7" s="236">
        <v>45992</v>
      </c>
      <c r="X7" s="236">
        <v>46023</v>
      </c>
      <c r="Y7" s="236">
        <v>46054</v>
      </c>
      <c r="Z7" s="236">
        <v>46082</v>
      </c>
      <c r="AA7" s="236">
        <v>46113</v>
      </c>
      <c r="AB7" s="236">
        <v>46143</v>
      </c>
      <c r="AC7" s="236">
        <v>46174</v>
      </c>
      <c r="AD7" s="236">
        <v>46204</v>
      </c>
      <c r="AE7" s="236">
        <v>46235</v>
      </c>
      <c r="AF7" s="236">
        <v>46266</v>
      </c>
      <c r="AG7" s="236">
        <v>46296</v>
      </c>
      <c r="AH7" s="236">
        <v>46327</v>
      </c>
      <c r="AI7" s="236">
        <v>46357</v>
      </c>
      <c r="AJ7" s="236">
        <v>46388</v>
      </c>
      <c r="AK7" s="236">
        <v>46419</v>
      </c>
      <c r="AL7" s="236">
        <v>46447</v>
      </c>
      <c r="AM7" s="236">
        <v>46478</v>
      </c>
      <c r="AN7" s="236">
        <v>46508</v>
      </c>
      <c r="AO7" s="236">
        <v>46539</v>
      </c>
      <c r="AP7" s="236">
        <v>46569</v>
      </c>
      <c r="AQ7" s="236">
        <v>46600</v>
      </c>
      <c r="AR7" s="236">
        <v>46631</v>
      </c>
      <c r="AS7" s="236">
        <v>46661</v>
      </c>
      <c r="AT7" s="236">
        <v>46692</v>
      </c>
      <c r="AU7" s="236">
        <v>46722</v>
      </c>
      <c r="AV7" s="236">
        <v>46753</v>
      </c>
      <c r="AW7" s="236">
        <v>46784</v>
      </c>
      <c r="AX7" s="236">
        <v>46813</v>
      </c>
      <c r="AY7" s="236">
        <v>46844</v>
      </c>
      <c r="AZ7" s="236">
        <v>46874</v>
      </c>
      <c r="BA7" s="236">
        <v>46905</v>
      </c>
      <c r="BB7" s="236">
        <v>46935</v>
      </c>
      <c r="BC7" s="236">
        <v>46966</v>
      </c>
      <c r="BD7" s="236">
        <v>46997</v>
      </c>
      <c r="BE7" s="236">
        <v>47027</v>
      </c>
      <c r="BF7" s="236">
        <v>47058</v>
      </c>
      <c r="BG7" s="236">
        <v>47088</v>
      </c>
    </row>
    <row r="8" spans="2:59" ht="14.4">
      <c r="B8" s="250" t="s">
        <v>122</v>
      </c>
      <c r="C8" s="251"/>
      <c r="D8" s="251"/>
      <c r="E8" s="251"/>
      <c r="G8" s="317">
        <f>SUM(G9:G16)</f>
        <v>4000</v>
      </c>
      <c r="H8" s="317">
        <f t="shared" ref="H8:J8" si="0">SUM(H9:H16)</f>
        <v>12000</v>
      </c>
      <c r="I8" s="317">
        <f t="shared" si="0"/>
        <v>0</v>
      </c>
      <c r="J8" s="317">
        <f t="shared" si="0"/>
        <v>0</v>
      </c>
      <c r="L8" s="317">
        <f t="shared" ref="L8" si="1">SUM(L9:L16)</f>
        <v>0</v>
      </c>
      <c r="M8" s="317">
        <f t="shared" ref="M8" si="2">SUM(M9:M16)</f>
        <v>0</v>
      </c>
      <c r="N8" s="317">
        <f t="shared" ref="N8" si="3">SUM(N9:N16)</f>
        <v>0</v>
      </c>
      <c r="O8" s="317">
        <f t="shared" ref="O8" si="4">SUM(O9:O16)</f>
        <v>0</v>
      </c>
      <c r="P8" s="317">
        <f t="shared" ref="P8" si="5">SUM(P9:P16)</f>
        <v>0</v>
      </c>
      <c r="Q8" s="317">
        <f t="shared" ref="Q8" si="6">SUM(Q9:Q16)</f>
        <v>0</v>
      </c>
      <c r="R8" s="317">
        <f t="shared" ref="R8" si="7">SUM(R9:R16)</f>
        <v>0</v>
      </c>
      <c r="S8" s="317">
        <f t="shared" ref="S8" si="8">SUM(S9:S16)</f>
        <v>0</v>
      </c>
      <c r="T8" s="317">
        <f t="shared" ref="T8" si="9">SUM(T9:T16)</f>
        <v>0</v>
      </c>
      <c r="U8" s="317">
        <f t="shared" ref="U8:BG8" si="10">SUM(U9:U16)</f>
        <v>0</v>
      </c>
      <c r="V8" s="317">
        <f t="shared" si="10"/>
        <v>0</v>
      </c>
      <c r="W8" s="317">
        <f t="shared" si="10"/>
        <v>4000</v>
      </c>
      <c r="X8" s="317">
        <f t="shared" si="10"/>
        <v>12000</v>
      </c>
      <c r="Y8" s="317">
        <f t="shared" si="10"/>
        <v>0</v>
      </c>
      <c r="Z8" s="317">
        <f t="shared" si="10"/>
        <v>0</v>
      </c>
      <c r="AA8" s="317">
        <f t="shared" si="10"/>
        <v>0</v>
      </c>
      <c r="AB8" s="317">
        <f t="shared" si="10"/>
        <v>0</v>
      </c>
      <c r="AC8" s="317">
        <f t="shared" si="10"/>
        <v>0</v>
      </c>
      <c r="AD8" s="317">
        <f t="shared" si="10"/>
        <v>0</v>
      </c>
      <c r="AE8" s="317">
        <f t="shared" si="10"/>
        <v>0</v>
      </c>
      <c r="AF8" s="317">
        <f t="shared" si="10"/>
        <v>0</v>
      </c>
      <c r="AG8" s="317">
        <f t="shared" si="10"/>
        <v>0</v>
      </c>
      <c r="AH8" s="317">
        <f t="shared" si="10"/>
        <v>0</v>
      </c>
      <c r="AI8" s="317">
        <f t="shared" si="10"/>
        <v>0</v>
      </c>
      <c r="AJ8" s="317">
        <f t="shared" si="10"/>
        <v>0</v>
      </c>
      <c r="AK8" s="317">
        <f t="shared" si="10"/>
        <v>0</v>
      </c>
      <c r="AL8" s="317">
        <f t="shared" si="10"/>
        <v>0</v>
      </c>
      <c r="AM8" s="317">
        <f t="shared" si="10"/>
        <v>0</v>
      </c>
      <c r="AN8" s="317">
        <f t="shared" si="10"/>
        <v>0</v>
      </c>
      <c r="AO8" s="317">
        <f t="shared" si="10"/>
        <v>0</v>
      </c>
      <c r="AP8" s="317">
        <f t="shared" si="10"/>
        <v>0</v>
      </c>
      <c r="AQ8" s="317">
        <f t="shared" si="10"/>
        <v>0</v>
      </c>
      <c r="AR8" s="317">
        <f t="shared" si="10"/>
        <v>0</v>
      </c>
      <c r="AS8" s="317">
        <f t="shared" si="10"/>
        <v>0</v>
      </c>
      <c r="AT8" s="317">
        <f t="shared" si="10"/>
        <v>0</v>
      </c>
      <c r="AU8" s="317">
        <f t="shared" si="10"/>
        <v>0</v>
      </c>
      <c r="AV8" s="317">
        <f t="shared" si="10"/>
        <v>0</v>
      </c>
      <c r="AW8" s="317">
        <f t="shared" si="10"/>
        <v>0</v>
      </c>
      <c r="AX8" s="317">
        <f t="shared" si="10"/>
        <v>0</v>
      </c>
      <c r="AY8" s="317">
        <f t="shared" si="10"/>
        <v>0</v>
      </c>
      <c r="AZ8" s="317">
        <f t="shared" si="10"/>
        <v>0</v>
      </c>
      <c r="BA8" s="317">
        <f t="shared" si="10"/>
        <v>0</v>
      </c>
      <c r="BB8" s="317">
        <f t="shared" si="10"/>
        <v>0</v>
      </c>
      <c r="BC8" s="317">
        <f t="shared" si="10"/>
        <v>0</v>
      </c>
      <c r="BD8" s="317">
        <f t="shared" si="10"/>
        <v>0</v>
      </c>
      <c r="BE8" s="317">
        <f t="shared" si="10"/>
        <v>0</v>
      </c>
      <c r="BF8" s="317">
        <f t="shared" si="10"/>
        <v>0</v>
      </c>
      <c r="BG8" s="317">
        <f t="shared" si="10"/>
        <v>0</v>
      </c>
    </row>
    <row r="9" spans="2:59" ht="14.4">
      <c r="B9" s="256" t="s">
        <v>123</v>
      </c>
      <c r="C9" s="173"/>
      <c r="D9" s="207"/>
      <c r="E9" s="253">
        <v>0.19</v>
      </c>
      <c r="G9" s="207">
        <f t="shared" ref="G9:G16" si="11">SUM(L9:W9)</f>
        <v>0</v>
      </c>
      <c r="H9" s="207">
        <f t="shared" ref="H9:H12" si="12">SUM(X9:AI9)</f>
        <v>0</v>
      </c>
      <c r="I9" s="207">
        <f t="shared" ref="I9:J12" si="13">SUM(AJ9:AU9)</f>
        <v>0</v>
      </c>
      <c r="J9" s="207">
        <f t="shared" si="13"/>
        <v>0</v>
      </c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</row>
    <row r="10" spans="2:59" ht="14.4">
      <c r="B10" s="257" t="s">
        <v>124</v>
      </c>
      <c r="C10" s="173"/>
      <c r="D10" s="207"/>
      <c r="E10" s="253">
        <v>0.19</v>
      </c>
      <c r="G10" s="207">
        <f t="shared" si="11"/>
        <v>0</v>
      </c>
      <c r="H10" s="207">
        <f t="shared" si="12"/>
        <v>0</v>
      </c>
      <c r="I10" s="207">
        <f t="shared" si="13"/>
        <v>0</v>
      </c>
      <c r="J10" s="207">
        <f t="shared" si="13"/>
        <v>0</v>
      </c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</row>
    <row r="11" spans="2:59" ht="14.4">
      <c r="B11" s="257" t="s">
        <v>125</v>
      </c>
      <c r="C11" s="173"/>
      <c r="D11" s="207"/>
      <c r="E11" s="253">
        <v>0.19</v>
      </c>
      <c r="G11" s="207">
        <f>SUM(L11:W11)</f>
        <v>4000</v>
      </c>
      <c r="H11" s="207">
        <f t="shared" si="12"/>
        <v>12000</v>
      </c>
      <c r="I11" s="207">
        <f t="shared" si="13"/>
        <v>0</v>
      </c>
      <c r="J11" s="207">
        <f t="shared" si="13"/>
        <v>0</v>
      </c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>
        <f>2*2000</f>
        <v>4000</v>
      </c>
      <c r="X11" s="207">
        <f>6*2000</f>
        <v>12000</v>
      </c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</row>
    <row r="12" spans="2:59" ht="14.4">
      <c r="B12" s="249"/>
      <c r="C12" s="173"/>
      <c r="D12" s="207"/>
      <c r="E12" s="207"/>
      <c r="G12" s="207">
        <f t="shared" si="11"/>
        <v>0</v>
      </c>
      <c r="H12" s="207">
        <f t="shared" si="12"/>
        <v>0</v>
      </c>
      <c r="I12" s="207">
        <f t="shared" si="13"/>
        <v>0</v>
      </c>
      <c r="J12" s="207">
        <f t="shared" si="13"/>
        <v>0</v>
      </c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</row>
    <row r="13" spans="2:59" ht="14.4">
      <c r="B13" s="249"/>
      <c r="C13" s="173"/>
      <c r="D13" s="207"/>
      <c r="E13" s="207"/>
      <c r="G13" s="207">
        <f t="shared" si="11"/>
        <v>0</v>
      </c>
      <c r="H13" s="207">
        <f>SUM(X13:AI13)</f>
        <v>0</v>
      </c>
      <c r="I13" s="207">
        <f>SUM(AJ13:AU13)</f>
        <v>0</v>
      </c>
      <c r="J13" s="207">
        <f>SUM(AK13:AV13)</f>
        <v>0</v>
      </c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</row>
    <row r="14" spans="2:59" ht="14.4">
      <c r="B14" s="249"/>
      <c r="C14" s="173"/>
      <c r="D14" s="207"/>
      <c r="E14" s="207"/>
      <c r="G14" s="207">
        <f t="shared" si="11"/>
        <v>0</v>
      </c>
      <c r="H14" s="207">
        <f t="shared" ref="H14:H56" si="14">SUM(X14:AI14)</f>
        <v>0</v>
      </c>
      <c r="I14" s="207">
        <f t="shared" ref="I14:J56" si="15">SUM(AJ14:AU14)</f>
        <v>0</v>
      </c>
      <c r="J14" s="207">
        <f t="shared" si="15"/>
        <v>0</v>
      </c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</row>
    <row r="15" spans="2:59" ht="14.4">
      <c r="B15" s="249"/>
      <c r="C15" s="173"/>
      <c r="D15" s="207"/>
      <c r="E15" s="207"/>
      <c r="G15" s="207">
        <f t="shared" si="11"/>
        <v>0</v>
      </c>
      <c r="H15" s="207">
        <f t="shared" si="14"/>
        <v>0</v>
      </c>
      <c r="I15" s="207">
        <f t="shared" si="15"/>
        <v>0</v>
      </c>
      <c r="J15" s="207">
        <f t="shared" si="15"/>
        <v>0</v>
      </c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</row>
    <row r="16" spans="2:59" ht="14.4">
      <c r="B16" s="249"/>
      <c r="C16" s="173"/>
      <c r="D16" s="207"/>
      <c r="E16" s="207"/>
      <c r="G16" s="207">
        <f t="shared" si="11"/>
        <v>0</v>
      </c>
      <c r="H16" s="207">
        <f t="shared" si="14"/>
        <v>0</v>
      </c>
      <c r="I16" s="207">
        <f t="shared" si="15"/>
        <v>0</v>
      </c>
      <c r="J16" s="207">
        <f t="shared" si="15"/>
        <v>0</v>
      </c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</row>
    <row r="17" spans="2:59" ht="14.4">
      <c r="B17" s="250" t="s">
        <v>126</v>
      </c>
      <c r="C17" s="250"/>
      <c r="D17" s="250"/>
      <c r="E17" s="250"/>
      <c r="G17" s="318">
        <f>SUM(G18:G22)</f>
        <v>197.47899159663865</v>
      </c>
      <c r="H17" s="318">
        <f t="shared" ref="H17:J17" si="16">SUM(H18:H22)</f>
        <v>0</v>
      </c>
      <c r="I17" s="318">
        <f t="shared" si="16"/>
        <v>0</v>
      </c>
      <c r="J17" s="318">
        <f t="shared" si="16"/>
        <v>0</v>
      </c>
      <c r="L17" s="318">
        <f t="shared" ref="L17" si="17">SUM(L18:L22)</f>
        <v>0</v>
      </c>
      <c r="M17" s="318">
        <f t="shared" ref="M17" si="18">SUM(M18:M22)</f>
        <v>0</v>
      </c>
      <c r="N17" s="318">
        <f t="shared" ref="N17" si="19">SUM(N18:N22)</f>
        <v>197.47899159663865</v>
      </c>
      <c r="O17" s="318">
        <f t="shared" ref="O17" si="20">SUM(O18:O22)</f>
        <v>0</v>
      </c>
      <c r="P17" s="318">
        <f t="shared" ref="P17" si="21">SUM(P18:P22)</f>
        <v>0</v>
      </c>
      <c r="Q17" s="318">
        <f t="shared" ref="Q17" si="22">SUM(Q18:Q22)</f>
        <v>0</v>
      </c>
      <c r="R17" s="318">
        <f t="shared" ref="R17" si="23">SUM(R18:R22)</f>
        <v>0</v>
      </c>
      <c r="S17" s="318">
        <f t="shared" ref="S17" si="24">SUM(S18:S22)</f>
        <v>0</v>
      </c>
      <c r="T17" s="318">
        <f t="shared" ref="T17" si="25">SUM(T18:T22)</f>
        <v>0</v>
      </c>
      <c r="U17" s="318">
        <f t="shared" ref="U17" si="26">SUM(U18:U22)</f>
        <v>0</v>
      </c>
      <c r="V17" s="318">
        <f t="shared" ref="V17" si="27">SUM(V18:V22)</f>
        <v>0</v>
      </c>
      <c r="W17" s="318">
        <f t="shared" ref="W17" si="28">SUM(W18:W22)</f>
        <v>0</v>
      </c>
      <c r="X17" s="318">
        <f t="shared" ref="X17" si="29">SUM(X18:X22)</f>
        <v>0</v>
      </c>
      <c r="Y17" s="318">
        <f t="shared" ref="Y17" si="30">SUM(Y18:Y22)</f>
        <v>0</v>
      </c>
      <c r="Z17" s="318">
        <f t="shared" ref="Z17" si="31">SUM(Z18:Z22)</f>
        <v>0</v>
      </c>
      <c r="AA17" s="318">
        <f t="shared" ref="AA17" si="32">SUM(AA18:AA22)</f>
        <v>0</v>
      </c>
      <c r="AB17" s="318">
        <f t="shared" ref="AB17" si="33">SUM(AB18:AB22)</f>
        <v>0</v>
      </c>
      <c r="AC17" s="318">
        <f t="shared" ref="AC17" si="34">SUM(AC18:AC22)</f>
        <v>0</v>
      </c>
      <c r="AD17" s="318">
        <f t="shared" ref="AD17" si="35">SUM(AD18:AD22)</f>
        <v>0</v>
      </c>
      <c r="AE17" s="318">
        <f t="shared" ref="AE17" si="36">SUM(AE18:AE22)</f>
        <v>0</v>
      </c>
      <c r="AF17" s="318">
        <f t="shared" ref="AF17" si="37">SUM(AF18:AF22)</f>
        <v>0</v>
      </c>
      <c r="AG17" s="318">
        <f t="shared" ref="AG17" si="38">SUM(AG18:AG22)</f>
        <v>0</v>
      </c>
      <c r="AH17" s="318">
        <f t="shared" ref="AH17" si="39">SUM(AH18:AH22)</f>
        <v>0</v>
      </c>
      <c r="AI17" s="318">
        <f t="shared" ref="AI17" si="40">SUM(AI18:AI22)</f>
        <v>0</v>
      </c>
      <c r="AJ17" s="318">
        <f t="shared" ref="AJ17" si="41">SUM(AJ18:AJ22)</f>
        <v>0</v>
      </c>
      <c r="AK17" s="318">
        <f t="shared" ref="AK17" si="42">SUM(AK18:AK22)</f>
        <v>0</v>
      </c>
      <c r="AL17" s="318">
        <f t="shared" ref="AL17" si="43">SUM(AL18:AL22)</f>
        <v>0</v>
      </c>
      <c r="AM17" s="318">
        <f t="shared" ref="AM17" si="44">SUM(AM18:AM22)</f>
        <v>0</v>
      </c>
      <c r="AN17" s="318">
        <f t="shared" ref="AN17" si="45">SUM(AN18:AN22)</f>
        <v>0</v>
      </c>
      <c r="AO17" s="318">
        <f t="shared" ref="AO17" si="46">SUM(AO18:AO22)</f>
        <v>0</v>
      </c>
      <c r="AP17" s="318">
        <f t="shared" ref="AP17" si="47">SUM(AP18:AP22)</f>
        <v>0</v>
      </c>
      <c r="AQ17" s="318">
        <f t="shared" ref="AQ17" si="48">SUM(AQ18:AQ22)</f>
        <v>0</v>
      </c>
      <c r="AR17" s="318">
        <f t="shared" ref="AR17" si="49">SUM(AR18:AR22)</f>
        <v>0</v>
      </c>
      <c r="AS17" s="318">
        <f t="shared" ref="AS17" si="50">SUM(AS18:AS22)</f>
        <v>0</v>
      </c>
      <c r="AT17" s="318">
        <f t="shared" ref="AT17" si="51">SUM(AT18:AT22)</f>
        <v>0</v>
      </c>
      <c r="AU17" s="318">
        <f t="shared" ref="AU17" si="52">SUM(AU18:AU22)</f>
        <v>0</v>
      </c>
      <c r="AV17" s="318">
        <f t="shared" ref="AV17" si="53">SUM(AV18:AV22)</f>
        <v>0</v>
      </c>
      <c r="AW17" s="318">
        <f t="shared" ref="AW17" si="54">SUM(AW18:AW22)</f>
        <v>0</v>
      </c>
      <c r="AX17" s="318">
        <f t="shared" ref="AX17" si="55">SUM(AX18:AX22)</f>
        <v>0</v>
      </c>
      <c r="AY17" s="318">
        <f t="shared" ref="AY17" si="56">SUM(AY18:AY22)</f>
        <v>0</v>
      </c>
      <c r="AZ17" s="318">
        <f t="shared" ref="AZ17" si="57">SUM(AZ18:AZ22)</f>
        <v>0</v>
      </c>
      <c r="BA17" s="318">
        <f t="shared" ref="BA17" si="58">SUM(BA18:BA22)</f>
        <v>0</v>
      </c>
      <c r="BB17" s="318">
        <f t="shared" ref="BB17" si="59">SUM(BB18:BB22)</f>
        <v>0</v>
      </c>
      <c r="BC17" s="318">
        <f t="shared" ref="BC17" si="60">SUM(BC18:BC22)</f>
        <v>0</v>
      </c>
      <c r="BD17" s="318">
        <f t="shared" ref="BD17" si="61">SUM(BD18:BD22)</f>
        <v>0</v>
      </c>
      <c r="BE17" s="318">
        <f t="shared" ref="BE17" si="62">SUM(BE18:BE22)</f>
        <v>0</v>
      </c>
      <c r="BF17" s="318">
        <f t="shared" ref="BF17" si="63">SUM(BF18:BF22)</f>
        <v>0</v>
      </c>
      <c r="BG17" s="318">
        <f t="shared" ref="BG17" si="64">SUM(BG18:BG22)</f>
        <v>0</v>
      </c>
    </row>
    <row r="18" spans="2:59" ht="14.4">
      <c r="B18" s="249" t="s">
        <v>127</v>
      </c>
      <c r="C18" s="173"/>
      <c r="D18" s="207"/>
      <c r="E18" s="253">
        <v>0.19</v>
      </c>
      <c r="G18" s="207">
        <f>SUM(L18:W18)</f>
        <v>0</v>
      </c>
      <c r="H18" s="207">
        <f t="shared" si="14"/>
        <v>0</v>
      </c>
      <c r="I18" s="207">
        <f t="shared" si="15"/>
        <v>0</v>
      </c>
      <c r="J18" s="207">
        <f t="shared" si="15"/>
        <v>0</v>
      </c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</row>
    <row r="19" spans="2:59" ht="14.4">
      <c r="B19" s="218" t="s">
        <v>128</v>
      </c>
      <c r="C19" s="173"/>
      <c r="D19" s="207"/>
      <c r="E19" s="253">
        <v>0.19</v>
      </c>
      <c r="G19" s="207">
        <f>SUM(L19:W19)</f>
        <v>0</v>
      </c>
      <c r="H19" s="207">
        <f t="shared" si="14"/>
        <v>0</v>
      </c>
      <c r="I19" s="207">
        <f t="shared" si="15"/>
        <v>0</v>
      </c>
      <c r="J19" s="207">
        <f t="shared" si="15"/>
        <v>0</v>
      </c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</row>
    <row r="20" spans="2:59" ht="14.4">
      <c r="B20" s="249" t="s">
        <v>129</v>
      </c>
      <c r="C20" s="173"/>
      <c r="D20" s="207"/>
      <c r="E20" s="253">
        <v>0.19</v>
      </c>
      <c r="G20" s="207">
        <f>SUM(L20:W20)</f>
        <v>197.47899159663865</v>
      </c>
      <c r="H20" s="207">
        <f t="shared" si="14"/>
        <v>0</v>
      </c>
      <c r="I20" s="207">
        <f t="shared" si="15"/>
        <v>0</v>
      </c>
      <c r="J20" s="207">
        <f t="shared" si="15"/>
        <v>0</v>
      </c>
      <c r="L20" s="207"/>
      <c r="M20" s="207"/>
      <c r="N20" s="207">
        <v>197.47899159663865</v>
      </c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</row>
    <row r="21" spans="2:59" ht="14.4">
      <c r="B21" s="249"/>
      <c r="C21" s="173"/>
      <c r="D21" s="207"/>
      <c r="E21" s="253"/>
      <c r="G21" s="207">
        <f>SUM(L21:W21)</f>
        <v>0</v>
      </c>
      <c r="H21" s="207">
        <f t="shared" si="14"/>
        <v>0</v>
      </c>
      <c r="I21" s="207">
        <f t="shared" si="15"/>
        <v>0</v>
      </c>
      <c r="J21" s="207">
        <f t="shared" si="15"/>
        <v>0</v>
      </c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</row>
    <row r="22" spans="2:59" ht="14.4">
      <c r="B22" s="218"/>
      <c r="C22" s="173"/>
      <c r="D22" s="207"/>
      <c r="E22" s="253"/>
      <c r="G22" s="207">
        <f>SUM(L22:W22)</f>
        <v>0</v>
      </c>
      <c r="H22" s="207">
        <f t="shared" si="14"/>
        <v>0</v>
      </c>
      <c r="I22" s="207">
        <f t="shared" si="15"/>
        <v>0</v>
      </c>
      <c r="J22" s="207">
        <f t="shared" si="15"/>
        <v>0</v>
      </c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</row>
    <row r="23" spans="2:59" ht="14.4">
      <c r="B23" s="250" t="s">
        <v>446</v>
      </c>
      <c r="C23" s="250"/>
      <c r="D23" s="250"/>
      <c r="E23" s="250"/>
      <c r="G23" s="318">
        <f>SUM(G24:G37)</f>
        <v>4029.0631092436979</v>
      </c>
      <c r="H23" s="318">
        <f t="shared" ref="H23:J23" si="65">SUM(H24:H37)</f>
        <v>0</v>
      </c>
      <c r="I23" s="318">
        <f t="shared" si="65"/>
        <v>0</v>
      </c>
      <c r="J23" s="318">
        <f t="shared" si="65"/>
        <v>0</v>
      </c>
      <c r="L23" s="318">
        <f t="shared" ref="L23" si="66">SUM(L24:L37)</f>
        <v>3273.680672268908</v>
      </c>
      <c r="M23" s="318">
        <f t="shared" ref="M23" si="67">SUM(M24:M37)</f>
        <v>566.38243697478993</v>
      </c>
      <c r="N23" s="318">
        <f t="shared" ref="N23" si="68">SUM(N24:N37)</f>
        <v>189</v>
      </c>
      <c r="O23" s="318">
        <f t="shared" ref="O23" si="69">SUM(O24:O37)</f>
        <v>0</v>
      </c>
      <c r="P23" s="318">
        <f t="shared" ref="P23" si="70">SUM(P24:P37)</f>
        <v>0</v>
      </c>
      <c r="Q23" s="318">
        <f t="shared" ref="Q23" si="71">SUM(Q24:Q37)</f>
        <v>0</v>
      </c>
      <c r="R23" s="318">
        <f t="shared" ref="R23" si="72">SUM(R24:R37)</f>
        <v>0</v>
      </c>
      <c r="S23" s="318">
        <f t="shared" ref="S23" si="73">SUM(S24:S37)</f>
        <v>0</v>
      </c>
      <c r="T23" s="318">
        <f t="shared" ref="T23" si="74">SUM(T24:T37)</f>
        <v>0</v>
      </c>
      <c r="U23" s="318">
        <f t="shared" ref="U23" si="75">SUM(U24:U37)</f>
        <v>0</v>
      </c>
      <c r="V23" s="318">
        <f t="shared" ref="V23" si="76">SUM(V24:V37)</f>
        <v>0</v>
      </c>
      <c r="W23" s="318">
        <f t="shared" ref="W23" si="77">SUM(W24:W37)</f>
        <v>0</v>
      </c>
      <c r="X23" s="318">
        <f t="shared" ref="X23" si="78">SUM(X24:X37)</f>
        <v>0</v>
      </c>
      <c r="Y23" s="318">
        <f t="shared" ref="Y23" si="79">SUM(Y24:Y37)</f>
        <v>0</v>
      </c>
      <c r="Z23" s="318">
        <f t="shared" ref="Z23" si="80">SUM(Z24:Z37)</f>
        <v>0</v>
      </c>
      <c r="AA23" s="318">
        <f t="shared" ref="AA23" si="81">SUM(AA24:AA37)</f>
        <v>0</v>
      </c>
      <c r="AB23" s="318">
        <f t="shared" ref="AB23" si="82">SUM(AB24:AB37)</f>
        <v>0</v>
      </c>
      <c r="AC23" s="318">
        <f t="shared" ref="AC23" si="83">SUM(AC24:AC37)</f>
        <v>0</v>
      </c>
      <c r="AD23" s="318">
        <f t="shared" ref="AD23" si="84">SUM(AD24:AD37)</f>
        <v>0</v>
      </c>
      <c r="AE23" s="318">
        <f t="shared" ref="AE23" si="85">SUM(AE24:AE37)</f>
        <v>0</v>
      </c>
      <c r="AF23" s="318">
        <f t="shared" ref="AF23" si="86">SUM(AF24:AF37)</f>
        <v>0</v>
      </c>
      <c r="AG23" s="318">
        <f t="shared" ref="AG23" si="87">SUM(AG24:AG37)</f>
        <v>0</v>
      </c>
      <c r="AH23" s="318">
        <f t="shared" ref="AH23" si="88">SUM(AH24:AH37)</f>
        <v>0</v>
      </c>
      <c r="AI23" s="318">
        <f t="shared" ref="AI23" si="89">SUM(AI24:AI37)</f>
        <v>0</v>
      </c>
      <c r="AJ23" s="318">
        <f t="shared" ref="AJ23" si="90">SUM(AJ24:AJ37)</f>
        <v>0</v>
      </c>
      <c r="AK23" s="318">
        <f t="shared" ref="AK23" si="91">SUM(AK24:AK37)</f>
        <v>0</v>
      </c>
      <c r="AL23" s="318">
        <f t="shared" ref="AL23" si="92">SUM(AL24:AL37)</f>
        <v>0</v>
      </c>
      <c r="AM23" s="318">
        <f t="shared" ref="AM23" si="93">SUM(AM24:AM37)</f>
        <v>0</v>
      </c>
      <c r="AN23" s="318">
        <f t="shared" ref="AN23" si="94">SUM(AN24:AN37)</f>
        <v>0</v>
      </c>
      <c r="AO23" s="318">
        <f t="shared" ref="AO23" si="95">SUM(AO24:AO37)</f>
        <v>0</v>
      </c>
      <c r="AP23" s="318">
        <f t="shared" ref="AP23" si="96">SUM(AP24:AP37)</f>
        <v>0</v>
      </c>
      <c r="AQ23" s="318">
        <f t="shared" ref="AQ23" si="97">SUM(AQ24:AQ37)</f>
        <v>0</v>
      </c>
      <c r="AR23" s="318">
        <f t="shared" ref="AR23" si="98">SUM(AR24:AR37)</f>
        <v>0</v>
      </c>
      <c r="AS23" s="318">
        <f t="shared" ref="AS23" si="99">SUM(AS24:AS37)</f>
        <v>0</v>
      </c>
      <c r="AT23" s="318">
        <f t="shared" ref="AT23" si="100">SUM(AT24:AT37)</f>
        <v>0</v>
      </c>
      <c r="AU23" s="318">
        <f t="shared" ref="AU23" si="101">SUM(AU24:AU37)</f>
        <v>0</v>
      </c>
      <c r="AV23" s="318">
        <f t="shared" ref="AV23" si="102">SUM(AV24:AV37)</f>
        <v>0</v>
      </c>
      <c r="AW23" s="318">
        <f t="shared" ref="AW23" si="103">SUM(AW24:AW37)</f>
        <v>0</v>
      </c>
      <c r="AX23" s="318">
        <f t="shared" ref="AX23" si="104">SUM(AX24:AX37)</f>
        <v>0</v>
      </c>
      <c r="AY23" s="318">
        <f t="shared" ref="AY23" si="105">SUM(AY24:AY37)</f>
        <v>0</v>
      </c>
      <c r="AZ23" s="318">
        <f t="shared" ref="AZ23" si="106">SUM(AZ24:AZ37)</f>
        <v>0</v>
      </c>
      <c r="BA23" s="318">
        <f t="shared" ref="BA23" si="107">SUM(BA24:BA37)</f>
        <v>0</v>
      </c>
      <c r="BB23" s="318">
        <f t="shared" ref="BB23" si="108">SUM(BB24:BB37)</f>
        <v>0</v>
      </c>
      <c r="BC23" s="318">
        <f t="shared" ref="BC23" si="109">SUM(BC24:BC37)</f>
        <v>0</v>
      </c>
      <c r="BD23" s="318">
        <f t="shared" ref="BD23" si="110">SUM(BD24:BD37)</f>
        <v>0</v>
      </c>
      <c r="BE23" s="318">
        <f t="shared" ref="BE23" si="111">SUM(BE24:BE37)</f>
        <v>0</v>
      </c>
      <c r="BF23" s="318">
        <f t="shared" ref="BF23" si="112">SUM(BF24:BF37)</f>
        <v>0</v>
      </c>
      <c r="BG23" s="318">
        <f t="shared" ref="BG23" si="113">SUM(BG24:BG37)</f>
        <v>0</v>
      </c>
    </row>
    <row r="24" spans="2:59" ht="14.4">
      <c r="B24" s="249" t="s">
        <v>130</v>
      </c>
      <c r="C24" s="173"/>
      <c r="D24" s="207"/>
      <c r="E24" s="253">
        <v>0.19</v>
      </c>
      <c r="G24" s="207">
        <f t="shared" ref="G24:G37" si="114">SUM(L24:W24)</f>
        <v>2080</v>
      </c>
      <c r="H24" s="207">
        <f t="shared" si="14"/>
        <v>0</v>
      </c>
      <c r="I24" s="207">
        <f t="shared" si="15"/>
        <v>0</v>
      </c>
      <c r="J24" s="207">
        <f t="shared" si="15"/>
        <v>0</v>
      </c>
      <c r="L24" s="207">
        <v>2080</v>
      </c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</row>
    <row r="25" spans="2:59" ht="14.4">
      <c r="B25" s="249" t="s">
        <v>131</v>
      </c>
      <c r="C25" s="173"/>
      <c r="D25" s="207"/>
      <c r="E25" s="253">
        <v>0.19</v>
      </c>
      <c r="G25" s="207">
        <f t="shared" si="114"/>
        <v>450</v>
      </c>
      <c r="H25" s="207">
        <f t="shared" si="14"/>
        <v>0</v>
      </c>
      <c r="I25" s="207">
        <f t="shared" si="15"/>
        <v>0</v>
      </c>
      <c r="J25" s="207">
        <f t="shared" si="15"/>
        <v>0</v>
      </c>
      <c r="L25" s="207">
        <v>450</v>
      </c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</row>
    <row r="26" spans="2:59" ht="14.4">
      <c r="B26" s="249" t="s">
        <v>132</v>
      </c>
      <c r="C26" s="173"/>
      <c r="D26" s="207"/>
      <c r="E26" s="253">
        <v>0.19</v>
      </c>
      <c r="G26" s="207">
        <f t="shared" si="114"/>
        <v>131.0924369747899</v>
      </c>
      <c r="H26" s="207">
        <f t="shared" si="14"/>
        <v>0</v>
      </c>
      <c r="I26" s="207">
        <f t="shared" si="15"/>
        <v>0</v>
      </c>
      <c r="J26" s="207">
        <f t="shared" si="15"/>
        <v>0</v>
      </c>
      <c r="L26" s="207"/>
      <c r="M26" s="207">
        <v>131.0924369747899</v>
      </c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</row>
    <row r="27" spans="2:59" ht="14.4">
      <c r="B27" s="249" t="s">
        <v>133</v>
      </c>
      <c r="C27" s="173"/>
      <c r="D27" s="207"/>
      <c r="E27" s="253">
        <v>0.19</v>
      </c>
      <c r="G27" s="207">
        <f t="shared" si="114"/>
        <v>189</v>
      </c>
      <c r="H27" s="207">
        <f t="shared" si="14"/>
        <v>0</v>
      </c>
      <c r="I27" s="207">
        <f t="shared" si="15"/>
        <v>0</v>
      </c>
      <c r="J27" s="207">
        <f t="shared" si="15"/>
        <v>0</v>
      </c>
      <c r="L27" s="207"/>
      <c r="M27" s="207"/>
      <c r="N27" s="207">
        <v>189</v>
      </c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</row>
    <row r="28" spans="2:59" ht="14.4">
      <c r="B28" s="249" t="s">
        <v>134</v>
      </c>
      <c r="C28" s="173"/>
      <c r="D28" s="207"/>
      <c r="E28" s="253">
        <v>0.19</v>
      </c>
      <c r="G28" s="207">
        <f t="shared" si="114"/>
        <v>378.14285714285717</v>
      </c>
      <c r="H28" s="207">
        <f t="shared" si="14"/>
        <v>0</v>
      </c>
      <c r="I28" s="207">
        <f t="shared" si="15"/>
        <v>0</v>
      </c>
      <c r="J28" s="207">
        <f t="shared" si="15"/>
        <v>0</v>
      </c>
      <c r="L28" s="207">
        <v>378.14285714285717</v>
      </c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</row>
    <row r="29" spans="2:59" ht="14.4">
      <c r="B29" s="249" t="s">
        <v>135</v>
      </c>
      <c r="C29" s="173"/>
      <c r="D29" s="207"/>
      <c r="E29" s="253">
        <v>0.19</v>
      </c>
      <c r="G29" s="207">
        <f t="shared" si="114"/>
        <v>365.53781512605042</v>
      </c>
      <c r="H29" s="207">
        <f t="shared" si="14"/>
        <v>0</v>
      </c>
      <c r="I29" s="207">
        <f t="shared" si="15"/>
        <v>0</v>
      </c>
      <c r="J29" s="207">
        <f t="shared" si="15"/>
        <v>0</v>
      </c>
      <c r="L29" s="207">
        <v>365.53781512605042</v>
      </c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</row>
    <row r="30" spans="2:59" ht="14.4">
      <c r="B30" s="249" t="s">
        <v>136</v>
      </c>
      <c r="C30" s="173"/>
      <c r="D30" s="207"/>
      <c r="E30" s="253">
        <v>0</v>
      </c>
      <c r="G30" s="207">
        <f t="shared" si="114"/>
        <v>200</v>
      </c>
      <c r="H30" s="207">
        <f t="shared" si="14"/>
        <v>0</v>
      </c>
      <c r="I30" s="207">
        <f t="shared" si="15"/>
        <v>0</v>
      </c>
      <c r="J30" s="207">
        <f t="shared" si="15"/>
        <v>0</v>
      </c>
      <c r="L30" s="207"/>
      <c r="M30" s="207">
        <v>200</v>
      </c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</row>
    <row r="31" spans="2:59" ht="14.4">
      <c r="B31" s="249" t="s">
        <v>137</v>
      </c>
      <c r="C31" s="173"/>
      <c r="D31" s="207"/>
      <c r="E31" s="253">
        <v>0.19</v>
      </c>
      <c r="G31" s="207">
        <f t="shared" si="114"/>
        <v>235.29</v>
      </c>
      <c r="H31" s="207">
        <f t="shared" si="14"/>
        <v>0</v>
      </c>
      <c r="I31" s="207">
        <f t="shared" si="15"/>
        <v>0</v>
      </c>
      <c r="J31" s="207">
        <f t="shared" si="15"/>
        <v>0</v>
      </c>
      <c r="L31" s="207"/>
      <c r="M31" s="207">
        <v>235.29</v>
      </c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</row>
    <row r="32" spans="2:59" ht="14.4">
      <c r="B32" s="249"/>
      <c r="C32" s="173"/>
      <c r="D32" s="207"/>
      <c r="E32" s="253"/>
      <c r="G32" s="207">
        <f t="shared" si="114"/>
        <v>0</v>
      </c>
      <c r="H32" s="207">
        <f t="shared" si="14"/>
        <v>0</v>
      </c>
      <c r="I32" s="207">
        <f t="shared" si="15"/>
        <v>0</v>
      </c>
      <c r="J32" s="207">
        <f t="shared" si="15"/>
        <v>0</v>
      </c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</row>
    <row r="33" spans="2:59" ht="14.4">
      <c r="B33" s="249"/>
      <c r="C33" s="173"/>
      <c r="D33" s="207"/>
      <c r="E33" s="253"/>
      <c r="G33" s="207">
        <f t="shared" si="114"/>
        <v>0</v>
      </c>
      <c r="H33" s="207">
        <f t="shared" si="14"/>
        <v>0</v>
      </c>
      <c r="I33" s="207">
        <f t="shared" si="15"/>
        <v>0</v>
      </c>
      <c r="J33" s="207">
        <f t="shared" si="15"/>
        <v>0</v>
      </c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</row>
    <row r="34" spans="2:59" ht="14.4">
      <c r="B34" s="249"/>
      <c r="C34" s="173"/>
      <c r="D34" s="207"/>
      <c r="E34" s="253"/>
      <c r="G34" s="207">
        <f t="shared" si="114"/>
        <v>0</v>
      </c>
      <c r="H34" s="207">
        <f t="shared" si="14"/>
        <v>0</v>
      </c>
      <c r="I34" s="207">
        <f t="shared" si="15"/>
        <v>0</v>
      </c>
      <c r="J34" s="207">
        <f t="shared" si="15"/>
        <v>0</v>
      </c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</row>
    <row r="35" spans="2:59" ht="14.4">
      <c r="B35" s="249"/>
      <c r="C35" s="173"/>
      <c r="D35" s="207"/>
      <c r="E35" s="253"/>
      <c r="G35" s="207">
        <f t="shared" si="114"/>
        <v>0</v>
      </c>
      <c r="H35" s="207">
        <f t="shared" si="14"/>
        <v>0</v>
      </c>
      <c r="I35" s="207">
        <f t="shared" si="15"/>
        <v>0</v>
      </c>
      <c r="J35" s="207">
        <f t="shared" si="15"/>
        <v>0</v>
      </c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</row>
    <row r="36" spans="2:59" ht="14.4">
      <c r="B36" s="249"/>
      <c r="C36" s="173"/>
      <c r="D36" s="207"/>
      <c r="E36" s="253"/>
      <c r="G36" s="207">
        <f t="shared" si="114"/>
        <v>0</v>
      </c>
      <c r="H36" s="207">
        <f t="shared" si="14"/>
        <v>0</v>
      </c>
      <c r="I36" s="207">
        <f t="shared" si="15"/>
        <v>0</v>
      </c>
      <c r="J36" s="207">
        <f t="shared" si="15"/>
        <v>0</v>
      </c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</row>
    <row r="37" spans="2:59" ht="14.4">
      <c r="B37" s="249"/>
      <c r="C37" s="173"/>
      <c r="D37" s="207"/>
      <c r="E37" s="253"/>
      <c r="G37" s="207">
        <f t="shared" si="114"/>
        <v>0</v>
      </c>
      <c r="H37" s="207">
        <f t="shared" si="14"/>
        <v>0</v>
      </c>
      <c r="I37" s="207">
        <f t="shared" si="15"/>
        <v>0</v>
      </c>
      <c r="J37" s="207">
        <f t="shared" si="15"/>
        <v>0</v>
      </c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</row>
    <row r="38" spans="2:59" ht="14.4">
      <c r="B38" s="250" t="s">
        <v>445</v>
      </c>
      <c r="C38" s="250"/>
      <c r="D38" s="250"/>
      <c r="E38" s="250"/>
      <c r="G38" s="318">
        <f>SUM(G39:G48)</f>
        <v>0</v>
      </c>
      <c r="H38" s="318">
        <f t="shared" ref="H38:J38" si="115">SUM(H39:H48)</f>
        <v>37000</v>
      </c>
      <c r="I38" s="318">
        <f t="shared" si="115"/>
        <v>0</v>
      </c>
      <c r="J38" s="318">
        <f t="shared" si="115"/>
        <v>0</v>
      </c>
      <c r="L38" s="318">
        <f t="shared" ref="L38" si="116">SUM(L39:L48)</f>
        <v>0</v>
      </c>
      <c r="M38" s="318">
        <f t="shared" ref="M38" si="117">SUM(M39:M48)</f>
        <v>0</v>
      </c>
      <c r="N38" s="318">
        <f t="shared" ref="N38" si="118">SUM(N39:N48)</f>
        <v>0</v>
      </c>
      <c r="O38" s="318">
        <f t="shared" ref="O38" si="119">SUM(O39:O48)</f>
        <v>0</v>
      </c>
      <c r="P38" s="318">
        <f t="shared" ref="P38" si="120">SUM(P39:P48)</f>
        <v>0</v>
      </c>
      <c r="Q38" s="318">
        <f t="shared" ref="Q38" si="121">SUM(Q39:Q48)</f>
        <v>0</v>
      </c>
      <c r="R38" s="318">
        <f t="shared" ref="R38" si="122">SUM(R39:R48)</f>
        <v>0</v>
      </c>
      <c r="S38" s="318">
        <f t="shared" ref="S38" si="123">SUM(S39:S48)</f>
        <v>0</v>
      </c>
      <c r="T38" s="318">
        <f t="shared" ref="T38" si="124">SUM(T39:T48)</f>
        <v>0</v>
      </c>
      <c r="U38" s="318">
        <f t="shared" ref="U38" si="125">SUM(U39:U48)</f>
        <v>0</v>
      </c>
      <c r="V38" s="318">
        <f t="shared" ref="V38" si="126">SUM(V39:V48)</f>
        <v>0</v>
      </c>
      <c r="W38" s="318">
        <f t="shared" ref="W38" si="127">SUM(W39:W48)</f>
        <v>0</v>
      </c>
      <c r="X38" s="318">
        <f t="shared" ref="X38" si="128">SUM(X39:X48)</f>
        <v>37000</v>
      </c>
      <c r="Y38" s="318">
        <f t="shared" ref="Y38" si="129">SUM(Y39:Y48)</f>
        <v>0</v>
      </c>
      <c r="Z38" s="318">
        <f t="shared" ref="Z38" si="130">SUM(Z39:Z48)</f>
        <v>0</v>
      </c>
      <c r="AA38" s="318">
        <f t="shared" ref="AA38" si="131">SUM(AA39:AA48)</f>
        <v>0</v>
      </c>
      <c r="AB38" s="318">
        <f t="shared" ref="AB38" si="132">SUM(AB39:AB48)</f>
        <v>0</v>
      </c>
      <c r="AC38" s="318">
        <f t="shared" ref="AC38" si="133">SUM(AC39:AC48)</f>
        <v>0</v>
      </c>
      <c r="AD38" s="318">
        <f t="shared" ref="AD38" si="134">SUM(AD39:AD48)</f>
        <v>0</v>
      </c>
      <c r="AE38" s="318">
        <f t="shared" ref="AE38" si="135">SUM(AE39:AE48)</f>
        <v>0</v>
      </c>
      <c r="AF38" s="318">
        <f t="shared" ref="AF38" si="136">SUM(AF39:AF48)</f>
        <v>0</v>
      </c>
      <c r="AG38" s="318">
        <f t="shared" ref="AG38" si="137">SUM(AG39:AG48)</f>
        <v>0</v>
      </c>
      <c r="AH38" s="318">
        <f t="shared" ref="AH38" si="138">SUM(AH39:AH48)</f>
        <v>0</v>
      </c>
      <c r="AI38" s="318">
        <f t="shared" ref="AI38" si="139">SUM(AI39:AI48)</f>
        <v>0</v>
      </c>
      <c r="AJ38" s="318">
        <f t="shared" ref="AJ38" si="140">SUM(AJ39:AJ48)</f>
        <v>0</v>
      </c>
      <c r="AK38" s="318">
        <f t="shared" ref="AK38" si="141">SUM(AK39:AK48)</f>
        <v>0</v>
      </c>
      <c r="AL38" s="318">
        <f t="shared" ref="AL38" si="142">SUM(AL39:AL48)</f>
        <v>0</v>
      </c>
      <c r="AM38" s="318">
        <f t="shared" ref="AM38" si="143">SUM(AM39:AM48)</f>
        <v>0</v>
      </c>
      <c r="AN38" s="318">
        <f t="shared" ref="AN38" si="144">SUM(AN39:AN48)</f>
        <v>0</v>
      </c>
      <c r="AO38" s="318">
        <f t="shared" ref="AO38" si="145">SUM(AO39:AO48)</f>
        <v>0</v>
      </c>
      <c r="AP38" s="318">
        <f t="shared" ref="AP38" si="146">SUM(AP39:AP48)</f>
        <v>0</v>
      </c>
      <c r="AQ38" s="318">
        <f t="shared" ref="AQ38" si="147">SUM(AQ39:AQ48)</f>
        <v>0</v>
      </c>
      <c r="AR38" s="318">
        <f t="shared" ref="AR38" si="148">SUM(AR39:AR48)</f>
        <v>0</v>
      </c>
      <c r="AS38" s="318">
        <f t="shared" ref="AS38" si="149">SUM(AS39:AS48)</f>
        <v>0</v>
      </c>
      <c r="AT38" s="318">
        <f t="shared" ref="AT38" si="150">SUM(AT39:AT48)</f>
        <v>0</v>
      </c>
      <c r="AU38" s="318">
        <f t="shared" ref="AU38" si="151">SUM(AU39:AU48)</f>
        <v>0</v>
      </c>
      <c r="AV38" s="318">
        <f t="shared" ref="AV38" si="152">SUM(AV39:AV48)</f>
        <v>0</v>
      </c>
      <c r="AW38" s="318">
        <f t="shared" ref="AW38" si="153">SUM(AW39:AW48)</f>
        <v>0</v>
      </c>
      <c r="AX38" s="318">
        <f t="shared" ref="AX38" si="154">SUM(AX39:AX48)</f>
        <v>0</v>
      </c>
      <c r="AY38" s="318">
        <f t="shared" ref="AY38" si="155">SUM(AY39:AY48)</f>
        <v>0</v>
      </c>
      <c r="AZ38" s="318">
        <f t="shared" ref="AZ38" si="156">SUM(AZ39:AZ48)</f>
        <v>0</v>
      </c>
      <c r="BA38" s="318">
        <f t="shared" ref="BA38" si="157">SUM(BA39:BA48)</f>
        <v>0</v>
      </c>
      <c r="BB38" s="318">
        <f t="shared" ref="BB38" si="158">SUM(BB39:BB48)</f>
        <v>0</v>
      </c>
      <c r="BC38" s="318">
        <f t="shared" ref="BC38" si="159">SUM(BC39:BC48)</f>
        <v>0</v>
      </c>
      <c r="BD38" s="318">
        <f t="shared" ref="BD38" si="160">SUM(BD39:BD48)</f>
        <v>0</v>
      </c>
      <c r="BE38" s="318">
        <f t="shared" ref="BE38" si="161">SUM(BE39:BE48)</f>
        <v>0</v>
      </c>
      <c r="BF38" s="318">
        <f t="shared" ref="BF38" si="162">SUM(BF39:BF48)</f>
        <v>0</v>
      </c>
      <c r="BG38" s="318">
        <f t="shared" ref="BG38" si="163">SUM(BG39:BG48)</f>
        <v>0</v>
      </c>
    </row>
    <row r="39" spans="2:59" ht="14.4">
      <c r="B39" s="218" t="s">
        <v>138</v>
      </c>
      <c r="C39" s="173"/>
      <c r="D39" s="207"/>
      <c r="E39" s="253">
        <v>0.19</v>
      </c>
      <c r="G39" s="207">
        <f t="shared" ref="G39:G48" si="164">SUM(L39:W39)</f>
        <v>0</v>
      </c>
      <c r="H39" s="207">
        <f t="shared" si="14"/>
        <v>12000</v>
      </c>
      <c r="I39" s="207">
        <f t="shared" si="15"/>
        <v>0</v>
      </c>
      <c r="J39" s="207">
        <f t="shared" si="15"/>
        <v>0</v>
      </c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>
        <v>12000</v>
      </c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</row>
    <row r="40" spans="2:59" ht="14.4">
      <c r="B40" s="218" t="s">
        <v>139</v>
      </c>
      <c r="C40" s="173"/>
      <c r="D40" s="207"/>
      <c r="E40" s="253">
        <v>0.19</v>
      </c>
      <c r="G40" s="207">
        <f t="shared" si="164"/>
        <v>0</v>
      </c>
      <c r="H40" s="207">
        <f t="shared" si="14"/>
        <v>8000</v>
      </c>
      <c r="I40" s="207">
        <f t="shared" si="15"/>
        <v>0</v>
      </c>
      <c r="J40" s="207">
        <f t="shared" si="15"/>
        <v>0</v>
      </c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>
        <v>8000</v>
      </c>
      <c r="Y40" s="207"/>
      <c r="Z40" s="207"/>
      <c r="AA40" s="207"/>
      <c r="AB40" s="207"/>
      <c r="AC40" s="207"/>
      <c r="AD40" s="207"/>
      <c r="AE40" s="207"/>
      <c r="AF40" s="207"/>
      <c r="AG40" s="207"/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</row>
    <row r="41" spans="2:59" ht="14.4">
      <c r="B41" s="218" t="s">
        <v>140</v>
      </c>
      <c r="C41" s="173"/>
      <c r="D41" s="207"/>
      <c r="E41" s="253">
        <v>0.19</v>
      </c>
      <c r="G41" s="207">
        <f t="shared" si="164"/>
        <v>0</v>
      </c>
      <c r="H41" s="207">
        <f t="shared" si="14"/>
        <v>5000</v>
      </c>
      <c r="I41" s="207">
        <f t="shared" si="15"/>
        <v>0</v>
      </c>
      <c r="J41" s="207">
        <f t="shared" si="15"/>
        <v>0</v>
      </c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>
        <v>5000</v>
      </c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</row>
    <row r="42" spans="2:59" ht="14.4">
      <c r="B42" s="218" t="s">
        <v>141</v>
      </c>
      <c r="C42" s="173"/>
      <c r="D42" s="207"/>
      <c r="E42" s="253">
        <v>0.19</v>
      </c>
      <c r="G42" s="207">
        <f t="shared" si="164"/>
        <v>0</v>
      </c>
      <c r="H42" s="207">
        <f t="shared" si="14"/>
        <v>4000</v>
      </c>
      <c r="I42" s="207">
        <f t="shared" si="15"/>
        <v>0</v>
      </c>
      <c r="J42" s="207">
        <f t="shared" si="15"/>
        <v>0</v>
      </c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>
        <v>4000</v>
      </c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</row>
    <row r="43" spans="2:59" ht="14.4">
      <c r="B43" s="218" t="s">
        <v>142</v>
      </c>
      <c r="C43" s="173"/>
      <c r="D43" s="207"/>
      <c r="E43" s="253">
        <v>0.19</v>
      </c>
      <c r="G43" s="207">
        <f t="shared" si="164"/>
        <v>0</v>
      </c>
      <c r="H43" s="207">
        <f t="shared" si="14"/>
        <v>3000</v>
      </c>
      <c r="I43" s="207">
        <f t="shared" si="15"/>
        <v>0</v>
      </c>
      <c r="J43" s="207">
        <f t="shared" si="15"/>
        <v>0</v>
      </c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/>
      <c r="W43" s="207"/>
      <c r="X43" s="207">
        <v>3000</v>
      </c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</row>
    <row r="44" spans="2:59" ht="14.4">
      <c r="B44" s="218" t="s">
        <v>143</v>
      </c>
      <c r="C44" s="173"/>
      <c r="D44" s="207"/>
      <c r="E44" s="253">
        <v>0.19</v>
      </c>
      <c r="G44" s="207">
        <f t="shared" si="164"/>
        <v>0</v>
      </c>
      <c r="H44" s="207">
        <f t="shared" si="14"/>
        <v>5000</v>
      </c>
      <c r="I44" s="207">
        <f t="shared" si="15"/>
        <v>0</v>
      </c>
      <c r="J44" s="207">
        <f t="shared" si="15"/>
        <v>0</v>
      </c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>
        <v>5000</v>
      </c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</row>
    <row r="45" spans="2:59" ht="14.4">
      <c r="B45" s="218"/>
      <c r="C45" s="173"/>
      <c r="D45" s="207"/>
      <c r="E45" s="207"/>
      <c r="G45" s="207">
        <f t="shared" si="164"/>
        <v>0</v>
      </c>
      <c r="H45" s="207">
        <f t="shared" si="14"/>
        <v>0</v>
      </c>
      <c r="I45" s="207">
        <f t="shared" si="15"/>
        <v>0</v>
      </c>
      <c r="J45" s="207">
        <f t="shared" si="15"/>
        <v>0</v>
      </c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</row>
    <row r="46" spans="2:59" ht="14.4">
      <c r="B46" s="218"/>
      <c r="C46" s="173"/>
      <c r="D46" s="207"/>
      <c r="E46" s="207"/>
      <c r="G46" s="207">
        <f t="shared" si="164"/>
        <v>0</v>
      </c>
      <c r="H46" s="207">
        <f t="shared" si="14"/>
        <v>0</v>
      </c>
      <c r="I46" s="207">
        <f t="shared" si="15"/>
        <v>0</v>
      </c>
      <c r="J46" s="207">
        <f t="shared" si="15"/>
        <v>0</v>
      </c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</row>
    <row r="47" spans="2:59" ht="14.4">
      <c r="B47" s="218"/>
      <c r="C47" s="173"/>
      <c r="D47" s="207"/>
      <c r="E47" s="207"/>
      <c r="G47" s="207">
        <f t="shared" si="164"/>
        <v>0</v>
      </c>
      <c r="H47" s="207">
        <f t="shared" si="14"/>
        <v>0</v>
      </c>
      <c r="I47" s="207">
        <f t="shared" si="15"/>
        <v>0</v>
      </c>
      <c r="J47" s="207">
        <f t="shared" si="15"/>
        <v>0</v>
      </c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</row>
    <row r="48" spans="2:59" ht="14.4">
      <c r="B48" s="218"/>
      <c r="C48" s="173"/>
      <c r="D48" s="207"/>
      <c r="E48" s="207"/>
      <c r="G48" s="207">
        <f t="shared" si="164"/>
        <v>0</v>
      </c>
      <c r="H48" s="207">
        <f t="shared" si="14"/>
        <v>0</v>
      </c>
      <c r="I48" s="207">
        <f t="shared" si="15"/>
        <v>0</v>
      </c>
      <c r="J48" s="207">
        <f t="shared" si="15"/>
        <v>0</v>
      </c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</row>
    <row r="49" spans="2:59" ht="14.4">
      <c r="B49" s="250"/>
      <c r="C49" s="250"/>
      <c r="D49" s="250"/>
      <c r="E49" s="250"/>
      <c r="G49" s="250"/>
      <c r="H49" s="250"/>
      <c r="I49" s="250"/>
      <c r="J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  <c r="AH49" s="250"/>
      <c r="AI49" s="250"/>
      <c r="AJ49" s="250"/>
      <c r="AK49" s="250"/>
      <c r="AL49" s="250"/>
      <c r="AM49" s="250"/>
      <c r="AN49" s="250"/>
      <c r="AO49" s="250"/>
      <c r="AP49" s="250"/>
      <c r="AQ49" s="250"/>
      <c r="AR49" s="250"/>
      <c r="AS49" s="250"/>
      <c r="AT49" s="250"/>
      <c r="AU49" s="250"/>
      <c r="AV49" s="250"/>
      <c r="AW49" s="250"/>
      <c r="AX49" s="250"/>
      <c r="AY49" s="250"/>
      <c r="AZ49" s="250"/>
      <c r="BA49" s="250"/>
      <c r="BB49" s="250"/>
      <c r="BC49" s="250"/>
      <c r="BD49" s="250"/>
      <c r="BE49" s="250"/>
      <c r="BF49" s="250"/>
      <c r="BG49" s="250"/>
    </row>
    <row r="50" spans="2:59" ht="14.4">
      <c r="B50" s="218"/>
      <c r="C50" s="173"/>
      <c r="D50" s="207"/>
      <c r="E50" s="207"/>
      <c r="G50" s="207">
        <f t="shared" ref="G50:G56" si="165">SUM(L50:W50)</f>
        <v>0</v>
      </c>
      <c r="H50" s="207">
        <f t="shared" si="14"/>
        <v>0</v>
      </c>
      <c r="I50" s="207">
        <f t="shared" si="15"/>
        <v>0</v>
      </c>
      <c r="J50" s="207">
        <f t="shared" si="15"/>
        <v>0</v>
      </c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</row>
    <row r="51" spans="2:59" ht="14.4">
      <c r="B51" s="218"/>
      <c r="C51" s="173"/>
      <c r="D51" s="207"/>
      <c r="E51" s="207"/>
      <c r="G51" s="207">
        <f t="shared" si="165"/>
        <v>0</v>
      </c>
      <c r="H51" s="207">
        <f t="shared" si="14"/>
        <v>0</v>
      </c>
      <c r="I51" s="207">
        <f t="shared" si="15"/>
        <v>0</v>
      </c>
      <c r="J51" s="207">
        <f t="shared" si="15"/>
        <v>0</v>
      </c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</row>
    <row r="52" spans="2:59" ht="14.4">
      <c r="B52" s="218"/>
      <c r="C52" s="173"/>
      <c r="D52" s="207"/>
      <c r="E52" s="207"/>
      <c r="G52" s="207">
        <f t="shared" si="165"/>
        <v>0</v>
      </c>
      <c r="H52" s="207">
        <f t="shared" si="14"/>
        <v>0</v>
      </c>
      <c r="I52" s="207">
        <f t="shared" si="15"/>
        <v>0</v>
      </c>
      <c r="J52" s="207">
        <f t="shared" si="15"/>
        <v>0</v>
      </c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07"/>
      <c r="AA52" s="207"/>
      <c r="AB52" s="207"/>
      <c r="AC52" s="207"/>
      <c r="AD52" s="207"/>
      <c r="AE52" s="207"/>
      <c r="AF52" s="207"/>
      <c r="AG52" s="207"/>
      <c r="AH52" s="207"/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</row>
    <row r="53" spans="2:59" ht="14.4">
      <c r="B53" s="218"/>
      <c r="C53" s="173"/>
      <c r="D53" s="207"/>
      <c r="E53" s="207"/>
      <c r="G53" s="207">
        <f t="shared" si="165"/>
        <v>0</v>
      </c>
      <c r="H53" s="207">
        <f t="shared" si="14"/>
        <v>0</v>
      </c>
      <c r="I53" s="207">
        <f t="shared" si="15"/>
        <v>0</v>
      </c>
      <c r="J53" s="207">
        <f t="shared" si="15"/>
        <v>0</v>
      </c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D53" s="207"/>
      <c r="AE53" s="207"/>
      <c r="AF53" s="207"/>
      <c r="AG53" s="207"/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</row>
    <row r="54" spans="2:59" ht="14.4">
      <c r="B54" s="218"/>
      <c r="C54" s="173"/>
      <c r="D54" s="207"/>
      <c r="E54" s="207"/>
      <c r="G54" s="207">
        <f t="shared" si="165"/>
        <v>0</v>
      </c>
      <c r="H54" s="207">
        <f t="shared" si="14"/>
        <v>0</v>
      </c>
      <c r="I54" s="207">
        <f t="shared" si="15"/>
        <v>0</v>
      </c>
      <c r="J54" s="207">
        <f t="shared" si="15"/>
        <v>0</v>
      </c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</row>
    <row r="55" spans="2:59" ht="14.4">
      <c r="B55" s="218"/>
      <c r="C55" s="173"/>
      <c r="D55" s="207"/>
      <c r="E55" s="207"/>
      <c r="G55" s="207">
        <f t="shared" si="165"/>
        <v>0</v>
      </c>
      <c r="H55" s="207">
        <f t="shared" si="14"/>
        <v>0</v>
      </c>
      <c r="I55" s="207">
        <f t="shared" si="15"/>
        <v>0</v>
      </c>
      <c r="J55" s="207">
        <f t="shared" si="15"/>
        <v>0</v>
      </c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  <c r="AA55" s="207"/>
      <c r="AB55" s="207"/>
      <c r="AC55" s="207"/>
      <c r="AD55" s="207"/>
      <c r="AE55" s="207"/>
      <c r="AF55" s="207"/>
      <c r="AG55" s="207"/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</row>
    <row r="56" spans="2:59" ht="14.4">
      <c r="B56" s="218"/>
      <c r="C56" s="173"/>
      <c r="D56" s="207"/>
      <c r="E56" s="207"/>
      <c r="G56" s="207">
        <f t="shared" si="165"/>
        <v>0</v>
      </c>
      <c r="H56" s="207">
        <f t="shared" si="14"/>
        <v>0</v>
      </c>
      <c r="I56" s="207">
        <f t="shared" si="15"/>
        <v>0</v>
      </c>
      <c r="J56" s="207">
        <f t="shared" si="15"/>
        <v>0</v>
      </c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207"/>
      <c r="AG56" s="207"/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</row>
    <row r="57" spans="2:59" ht="14.4" thickBot="1">
      <c r="B57" s="156"/>
      <c r="C57" s="156"/>
      <c r="G57" s="182"/>
    </row>
    <row r="58" spans="2:59" ht="15" thickBot="1">
      <c r="B58" s="175" t="s">
        <v>86</v>
      </c>
      <c r="C58" s="176"/>
      <c r="D58" s="177"/>
      <c r="E58" s="208"/>
      <c r="G58" s="209">
        <f>G8+G17+G23+G38+G49</f>
        <v>8226.5421008403355</v>
      </c>
      <c r="H58" s="209">
        <f t="shared" ref="H58:J58" si="166">H8+H17+H23+H38+H49</f>
        <v>49000</v>
      </c>
      <c r="I58" s="209">
        <f t="shared" si="166"/>
        <v>0</v>
      </c>
      <c r="J58" s="209">
        <f t="shared" si="166"/>
        <v>0</v>
      </c>
      <c r="L58" s="209">
        <f t="shared" ref="L58:V58" si="167">L49+L38+L23+L17+L8</f>
        <v>3273.680672268908</v>
      </c>
      <c r="M58" s="209">
        <f t="shared" si="167"/>
        <v>566.38243697478993</v>
      </c>
      <c r="N58" s="209">
        <f t="shared" si="167"/>
        <v>386.47899159663865</v>
      </c>
      <c r="O58" s="209">
        <f t="shared" si="167"/>
        <v>0</v>
      </c>
      <c r="P58" s="209">
        <f t="shared" si="167"/>
        <v>0</v>
      </c>
      <c r="Q58" s="209">
        <f t="shared" si="167"/>
        <v>0</v>
      </c>
      <c r="R58" s="209">
        <f t="shared" si="167"/>
        <v>0</v>
      </c>
      <c r="S58" s="209">
        <f t="shared" si="167"/>
        <v>0</v>
      </c>
      <c r="T58" s="209">
        <f t="shared" si="167"/>
        <v>0</v>
      </c>
      <c r="U58" s="209">
        <f t="shared" si="167"/>
        <v>0</v>
      </c>
      <c r="V58" s="209">
        <f t="shared" si="167"/>
        <v>0</v>
      </c>
      <c r="W58" s="209">
        <f t="shared" ref="W58:BG58" si="168">W49+W38+W23+W17+W8</f>
        <v>4000</v>
      </c>
      <c r="X58" s="209">
        <f t="shared" si="168"/>
        <v>49000</v>
      </c>
      <c r="Y58" s="209">
        <f t="shared" si="168"/>
        <v>0</v>
      </c>
      <c r="Z58" s="209">
        <f t="shared" si="168"/>
        <v>0</v>
      </c>
      <c r="AA58" s="209">
        <f t="shared" si="168"/>
        <v>0</v>
      </c>
      <c r="AB58" s="209">
        <f t="shared" si="168"/>
        <v>0</v>
      </c>
      <c r="AC58" s="209">
        <f t="shared" si="168"/>
        <v>0</v>
      </c>
      <c r="AD58" s="209">
        <f t="shared" si="168"/>
        <v>0</v>
      </c>
      <c r="AE58" s="209">
        <f t="shared" si="168"/>
        <v>0</v>
      </c>
      <c r="AF58" s="209">
        <f t="shared" si="168"/>
        <v>0</v>
      </c>
      <c r="AG58" s="209">
        <f t="shared" si="168"/>
        <v>0</v>
      </c>
      <c r="AH58" s="209">
        <f t="shared" si="168"/>
        <v>0</v>
      </c>
      <c r="AI58" s="209">
        <f t="shared" si="168"/>
        <v>0</v>
      </c>
      <c r="AJ58" s="209">
        <f t="shared" si="168"/>
        <v>0</v>
      </c>
      <c r="AK58" s="209">
        <f t="shared" si="168"/>
        <v>0</v>
      </c>
      <c r="AL58" s="209">
        <f t="shared" si="168"/>
        <v>0</v>
      </c>
      <c r="AM58" s="209">
        <f t="shared" si="168"/>
        <v>0</v>
      </c>
      <c r="AN58" s="209">
        <f t="shared" si="168"/>
        <v>0</v>
      </c>
      <c r="AO58" s="209">
        <f t="shared" si="168"/>
        <v>0</v>
      </c>
      <c r="AP58" s="209">
        <f t="shared" si="168"/>
        <v>0</v>
      </c>
      <c r="AQ58" s="209">
        <f t="shared" si="168"/>
        <v>0</v>
      </c>
      <c r="AR58" s="209">
        <f t="shared" si="168"/>
        <v>0</v>
      </c>
      <c r="AS58" s="209">
        <f t="shared" si="168"/>
        <v>0</v>
      </c>
      <c r="AT58" s="209">
        <f t="shared" si="168"/>
        <v>0</v>
      </c>
      <c r="AU58" s="209">
        <f t="shared" si="168"/>
        <v>0</v>
      </c>
      <c r="AV58" s="209">
        <f t="shared" si="168"/>
        <v>0</v>
      </c>
      <c r="AW58" s="209">
        <f t="shared" si="168"/>
        <v>0</v>
      </c>
      <c r="AX58" s="209">
        <f t="shared" si="168"/>
        <v>0</v>
      </c>
      <c r="AY58" s="209">
        <f t="shared" si="168"/>
        <v>0</v>
      </c>
      <c r="AZ58" s="209">
        <f t="shared" si="168"/>
        <v>0</v>
      </c>
      <c r="BA58" s="209">
        <f t="shared" si="168"/>
        <v>0</v>
      </c>
      <c r="BB58" s="209">
        <f t="shared" si="168"/>
        <v>0</v>
      </c>
      <c r="BC58" s="209">
        <f t="shared" si="168"/>
        <v>0</v>
      </c>
      <c r="BD58" s="209">
        <f t="shared" si="168"/>
        <v>0</v>
      </c>
      <c r="BE58" s="209">
        <f t="shared" si="168"/>
        <v>0</v>
      </c>
      <c r="BF58" s="209">
        <f t="shared" si="168"/>
        <v>0</v>
      </c>
      <c r="BG58" s="209">
        <f t="shared" si="168"/>
        <v>0</v>
      </c>
    </row>
    <row r="59" spans="2:59" s="156" customFormat="1"/>
    <row r="60" spans="2:59" s="156" customFormat="1"/>
    <row r="61" spans="2:59" s="156" customFormat="1"/>
    <row r="62" spans="2:59" s="156" customFormat="1"/>
    <row r="63" spans="2:59" s="156" customFormat="1"/>
    <row r="64" spans="2:59" s="156" customFormat="1"/>
    <row r="65" s="156" customFormat="1"/>
    <row r="66" s="156" customFormat="1"/>
    <row r="67" s="156" customFormat="1"/>
    <row r="68" s="156" customFormat="1"/>
    <row r="69" s="156" customFormat="1"/>
    <row r="70" s="156" customFormat="1"/>
    <row r="71" s="156" customFormat="1"/>
    <row r="72" s="156" customFormat="1"/>
    <row r="73" s="156" customFormat="1"/>
    <row r="74" s="156" customFormat="1"/>
    <row r="75" s="156" customFormat="1"/>
    <row r="76" s="156" customFormat="1"/>
    <row r="77" s="156" customFormat="1"/>
    <row r="78" s="156" customFormat="1"/>
    <row r="79" s="156" customFormat="1"/>
    <row r="80" s="156" customFormat="1"/>
    <row r="81" s="156" customFormat="1"/>
    <row r="82" s="156" customFormat="1"/>
    <row r="83" s="156" customFormat="1"/>
    <row r="84" s="156" customFormat="1"/>
    <row r="85" s="156" customFormat="1"/>
    <row r="86" s="156" customFormat="1"/>
    <row r="87" s="156" customFormat="1"/>
    <row r="88" s="156" customFormat="1"/>
    <row r="89" s="156" customFormat="1"/>
    <row r="90" s="156" customFormat="1"/>
    <row r="91" s="156" customFormat="1"/>
    <row r="92" s="156" customFormat="1"/>
    <row r="93" s="156" customFormat="1"/>
    <row r="94" s="156" customFormat="1"/>
    <row r="95" s="156" customFormat="1"/>
    <row r="96" s="156" customFormat="1"/>
    <row r="97" s="156" customFormat="1"/>
    <row r="98" s="156" customFormat="1"/>
    <row r="99" s="156" customFormat="1"/>
    <row r="100" s="156" customFormat="1"/>
    <row r="101" s="156" customFormat="1"/>
    <row r="102" s="156" customFormat="1"/>
    <row r="103" s="156" customFormat="1"/>
    <row r="104" s="156" customFormat="1"/>
    <row r="105" s="156" customFormat="1"/>
    <row r="106" s="156" customFormat="1"/>
    <row r="107" s="156" customFormat="1"/>
    <row r="108" s="156" customFormat="1"/>
    <row r="109" s="156" customFormat="1"/>
    <row r="110" s="156" customFormat="1"/>
    <row r="111" s="156" customFormat="1"/>
    <row r="112" s="156" customFormat="1"/>
    <row r="113" spans="2:47" s="156" customFormat="1"/>
    <row r="114" spans="2:47" s="156" customFormat="1"/>
    <row r="115" spans="2:47" s="156" customFormat="1"/>
    <row r="116" spans="2:47" s="156" customFormat="1"/>
    <row r="117" spans="2:47" s="156" customFormat="1"/>
    <row r="118" spans="2:47" s="156" customFormat="1"/>
    <row r="119" spans="2:47" s="156" customFormat="1"/>
    <row r="120" spans="2:47" s="156" customFormat="1"/>
    <row r="121" spans="2:47" s="156" customFormat="1"/>
    <row r="122" spans="2:47" s="156" customFormat="1"/>
    <row r="123" spans="2:47" s="156" customFormat="1"/>
    <row r="124" spans="2:47" s="156" customFormat="1"/>
    <row r="125" spans="2:47" s="156" customFormat="1"/>
    <row r="126" spans="2:47" s="156" customFormat="1"/>
    <row r="127" spans="2:47" s="156" customFormat="1">
      <c r="B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</row>
    <row r="128" spans="2:47" s="156" customFormat="1">
      <c r="B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</row>
    <row r="129" spans="2:47" s="156" customFormat="1">
      <c r="B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</row>
    <row r="130" spans="2:47" s="156" customFormat="1">
      <c r="B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</row>
    <row r="131" spans="2:47" s="156" customFormat="1">
      <c r="B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</row>
    <row r="132" spans="2:47" s="156" customFormat="1">
      <c r="B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</row>
    <row r="133" spans="2:47" s="156" customFormat="1">
      <c r="B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</row>
    <row r="134" spans="2:47" s="156" customFormat="1">
      <c r="B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</row>
  </sheetData>
  <conditionalFormatting sqref="D9:E16">
    <cfRule type="cellIs" dxfId="210" priority="10" operator="equal">
      <formula>0</formula>
    </cfRule>
  </conditionalFormatting>
  <conditionalFormatting sqref="D18:E22">
    <cfRule type="cellIs" dxfId="209" priority="4" operator="equal">
      <formula>0</formula>
    </cfRule>
  </conditionalFormatting>
  <conditionalFormatting sqref="D24:E37">
    <cfRule type="cellIs" dxfId="208" priority="5" operator="equal">
      <formula>0</formula>
    </cfRule>
  </conditionalFormatting>
  <conditionalFormatting sqref="D39:E48">
    <cfRule type="cellIs" dxfId="207" priority="3" operator="equal">
      <formula>0</formula>
    </cfRule>
  </conditionalFormatting>
  <conditionalFormatting sqref="E58">
    <cfRule type="cellIs" dxfId="206" priority="13" operator="equal">
      <formula>0</formula>
    </cfRule>
  </conditionalFormatting>
  <conditionalFormatting sqref="G9:J16 G18:J22 G24:J37 G39:J48">
    <cfRule type="cellIs" dxfId="205" priority="12" operator="equal">
      <formula>0</formula>
    </cfRule>
  </conditionalFormatting>
  <conditionalFormatting sqref="G58:J58">
    <cfRule type="cellIs" dxfId="204" priority="11" operator="equal">
      <formula>0</formula>
    </cfRule>
  </conditionalFormatting>
  <conditionalFormatting sqref="L9:BG16">
    <cfRule type="cellIs" dxfId="203" priority="1" operator="equal">
      <formula>0</formula>
    </cfRule>
  </conditionalFormatting>
  <conditionalFormatting sqref="L18:BG22 L24:BG37 L39:BG48 D50:E56 G50:J56 L50:BG56 L58:BG58">
    <cfRule type="cellIs" dxfId="202" priority="14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A53BE-D673-074D-B98D-515B5A7FB3C2}">
  <sheetPr>
    <tabColor theme="4"/>
  </sheetPr>
  <dimension ref="A1:BG134"/>
  <sheetViews>
    <sheetView zoomScale="70" zoomScaleNormal="70" workbookViewId="0">
      <selection activeCell="X39" sqref="X39:BG40"/>
    </sheetView>
  </sheetViews>
  <sheetFormatPr baseColWidth="10" defaultColWidth="11.44140625" defaultRowHeight="13.8"/>
  <cols>
    <col min="1" max="1" width="5.44140625" style="156" customWidth="1"/>
    <col min="2" max="2" width="50.5546875" customWidth="1"/>
    <col min="3" max="3" width="26.77734375" customWidth="1"/>
    <col min="4" max="4" width="14.5546875" style="156" customWidth="1"/>
    <col min="5" max="5" width="18.21875" style="156" customWidth="1"/>
    <col min="6" max="6" width="4.21875" style="156" customWidth="1"/>
    <col min="7" max="10" width="11.44140625" style="156"/>
    <col min="11" max="11" width="4.5546875" style="156" customWidth="1"/>
    <col min="12" max="20" width="0" style="156" hidden="1" customWidth="1"/>
    <col min="21" max="34" width="11.44140625" style="156"/>
  </cols>
  <sheetData>
    <row r="1" spans="2:59" s="156" customFormat="1"/>
    <row r="2" spans="2:59" ht="21">
      <c r="B2" s="197" t="s">
        <v>144</v>
      </c>
      <c r="C2" s="197"/>
      <c r="D2" s="197"/>
      <c r="E2" s="197"/>
      <c r="F2" s="197"/>
      <c r="G2" s="197"/>
      <c r="H2" s="197"/>
      <c r="I2" s="197"/>
      <c r="J2" s="197"/>
    </row>
    <row r="3" spans="2:59" s="156" customFormat="1" ht="15" customHeight="1"/>
    <row r="4" spans="2:59" s="156" customFormat="1"/>
    <row r="5" spans="2:59" ht="14.4">
      <c r="B5" s="276" t="s">
        <v>144</v>
      </c>
      <c r="C5" s="276"/>
      <c r="D5" s="276"/>
      <c r="E5" s="276"/>
      <c r="G5" s="171" t="s">
        <v>174</v>
      </c>
      <c r="H5" s="171"/>
      <c r="I5" s="171"/>
      <c r="J5" s="171"/>
      <c r="L5" s="244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</row>
    <row r="6" spans="2:59">
      <c r="B6" s="156"/>
      <c r="C6" s="156"/>
      <c r="D6" s="204"/>
      <c r="G6" s="182"/>
    </row>
    <row r="7" spans="2:59" ht="14.4">
      <c r="B7" s="178" t="s">
        <v>145</v>
      </c>
      <c r="C7" s="179" t="s">
        <v>16</v>
      </c>
      <c r="D7" s="179" t="s">
        <v>146</v>
      </c>
      <c r="E7" s="179" t="s">
        <v>147</v>
      </c>
      <c r="G7" s="179">
        <v>2025</v>
      </c>
      <c r="H7" s="179">
        <v>2026</v>
      </c>
      <c r="I7" s="179">
        <v>2027</v>
      </c>
      <c r="J7" s="179">
        <v>2028</v>
      </c>
      <c r="L7" s="236">
        <v>45658</v>
      </c>
      <c r="M7" s="236">
        <v>45689</v>
      </c>
      <c r="N7" s="236">
        <v>45717</v>
      </c>
      <c r="O7" s="236">
        <v>45748</v>
      </c>
      <c r="P7" s="236">
        <v>45778</v>
      </c>
      <c r="Q7" s="236">
        <v>45809</v>
      </c>
      <c r="R7" s="236">
        <v>45839</v>
      </c>
      <c r="S7" s="236">
        <v>45870</v>
      </c>
      <c r="T7" s="236">
        <v>45901</v>
      </c>
      <c r="U7" s="236">
        <v>45931</v>
      </c>
      <c r="V7" s="236">
        <v>45962</v>
      </c>
      <c r="W7" s="236">
        <v>45992</v>
      </c>
      <c r="X7" s="236">
        <v>46023</v>
      </c>
      <c r="Y7" s="236">
        <v>46054</v>
      </c>
      <c r="Z7" s="236">
        <v>46082</v>
      </c>
      <c r="AA7" s="236">
        <v>46113</v>
      </c>
      <c r="AB7" s="236">
        <v>46143</v>
      </c>
      <c r="AC7" s="236">
        <v>46174</v>
      </c>
      <c r="AD7" s="236">
        <v>46204</v>
      </c>
      <c r="AE7" s="236">
        <v>46235</v>
      </c>
      <c r="AF7" s="236">
        <v>46266</v>
      </c>
      <c r="AG7" s="236">
        <v>46296</v>
      </c>
      <c r="AH7" s="236">
        <v>46327</v>
      </c>
      <c r="AI7" s="236">
        <v>46357</v>
      </c>
      <c r="AJ7" s="236">
        <v>46388</v>
      </c>
      <c r="AK7" s="236">
        <v>46419</v>
      </c>
      <c r="AL7" s="236">
        <v>46447</v>
      </c>
      <c r="AM7" s="236">
        <v>46478</v>
      </c>
      <c r="AN7" s="236">
        <v>46508</v>
      </c>
      <c r="AO7" s="236">
        <v>46539</v>
      </c>
      <c r="AP7" s="236">
        <v>46569</v>
      </c>
      <c r="AQ7" s="236">
        <v>46600</v>
      </c>
      <c r="AR7" s="236">
        <v>46631</v>
      </c>
      <c r="AS7" s="236">
        <v>46661</v>
      </c>
      <c r="AT7" s="236">
        <v>46692</v>
      </c>
      <c r="AU7" s="236">
        <v>46722</v>
      </c>
      <c r="AV7" s="236">
        <v>46753</v>
      </c>
      <c r="AW7" s="236">
        <v>46784</v>
      </c>
      <c r="AX7" s="236">
        <v>46813</v>
      </c>
      <c r="AY7" s="236">
        <v>46844</v>
      </c>
      <c r="AZ7" s="236">
        <v>46874</v>
      </c>
      <c r="BA7" s="236">
        <v>46905</v>
      </c>
      <c r="BB7" s="236">
        <v>46935</v>
      </c>
      <c r="BC7" s="236">
        <v>46966</v>
      </c>
      <c r="BD7" s="236">
        <v>46997</v>
      </c>
      <c r="BE7" s="236">
        <v>47027</v>
      </c>
      <c r="BF7" s="236">
        <v>47058</v>
      </c>
      <c r="BG7" s="236">
        <v>47088</v>
      </c>
    </row>
    <row r="8" spans="2:59" ht="14.4">
      <c r="B8" s="250" t="s">
        <v>148</v>
      </c>
      <c r="C8" s="251"/>
      <c r="D8" s="251"/>
      <c r="E8" s="251"/>
      <c r="G8" s="251"/>
      <c r="H8" s="251"/>
      <c r="I8" s="251"/>
      <c r="J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07">
        <f>'P4.1 RH_Werk1'!BF24</f>
        <v>0</v>
      </c>
    </row>
    <row r="9" spans="2:59" ht="14.4">
      <c r="B9" s="256" t="s">
        <v>148</v>
      </c>
      <c r="C9" s="173"/>
      <c r="D9" s="207">
        <v>25000</v>
      </c>
      <c r="E9" s="253">
        <v>0</v>
      </c>
      <c r="G9" s="207">
        <f t="shared" ref="G9:G16" si="0">SUM(L9:W9)</f>
        <v>0</v>
      </c>
      <c r="H9" s="207">
        <f t="shared" ref="H9:H12" si="1">SUM(X9:AI9)</f>
        <v>0</v>
      </c>
      <c r="I9" s="207">
        <f t="shared" ref="I9:J12" si="2">SUM(AJ9:AU9)</f>
        <v>0</v>
      </c>
      <c r="J9" s="207">
        <f t="shared" si="2"/>
        <v>0</v>
      </c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</row>
    <row r="10" spans="2:59" ht="14.4">
      <c r="B10" s="257"/>
      <c r="C10" s="173"/>
      <c r="D10" s="207"/>
      <c r="E10" s="253"/>
      <c r="G10" s="207">
        <f t="shared" si="0"/>
        <v>0</v>
      </c>
      <c r="H10" s="207">
        <f t="shared" si="1"/>
        <v>0</v>
      </c>
      <c r="I10" s="207">
        <f t="shared" si="2"/>
        <v>0</v>
      </c>
      <c r="J10" s="207">
        <f t="shared" si="2"/>
        <v>0</v>
      </c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</row>
    <row r="11" spans="2:59" ht="14.4">
      <c r="B11" s="257"/>
      <c r="C11" s="173"/>
      <c r="D11" s="207"/>
      <c r="E11" s="253"/>
      <c r="G11" s="207">
        <f t="shared" si="0"/>
        <v>0</v>
      </c>
      <c r="H11" s="207">
        <f t="shared" si="1"/>
        <v>0</v>
      </c>
      <c r="I11" s="207">
        <f t="shared" si="2"/>
        <v>0</v>
      </c>
      <c r="J11" s="207">
        <f t="shared" si="2"/>
        <v>0</v>
      </c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</row>
    <row r="12" spans="2:59" ht="14.4">
      <c r="B12" s="249"/>
      <c r="C12" s="173"/>
      <c r="D12" s="207"/>
      <c r="E12" s="207"/>
      <c r="G12" s="207">
        <f t="shared" si="0"/>
        <v>0</v>
      </c>
      <c r="H12" s="207">
        <f t="shared" si="1"/>
        <v>0</v>
      </c>
      <c r="I12" s="207">
        <f t="shared" si="2"/>
        <v>0</v>
      </c>
      <c r="J12" s="207">
        <f t="shared" si="2"/>
        <v>0</v>
      </c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</row>
    <row r="13" spans="2:59" ht="14.4">
      <c r="B13" s="249"/>
      <c r="C13" s="173"/>
      <c r="D13" s="207"/>
      <c r="E13" s="207"/>
      <c r="G13" s="207">
        <f t="shared" si="0"/>
        <v>0</v>
      </c>
      <c r="H13" s="207">
        <f>SUM(X13:AI13)</f>
        <v>0</v>
      </c>
      <c r="I13" s="207">
        <f>SUM(AJ13:AU13)</f>
        <v>0</v>
      </c>
      <c r="J13" s="207">
        <f>SUM(AK13:AV13)</f>
        <v>0</v>
      </c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</row>
    <row r="14" spans="2:59" ht="14.4">
      <c r="B14" s="249"/>
      <c r="C14" s="173"/>
      <c r="D14" s="207"/>
      <c r="E14" s="207"/>
      <c r="G14" s="207">
        <f t="shared" si="0"/>
        <v>0</v>
      </c>
      <c r="H14" s="207">
        <f t="shared" ref="H14:H56" si="3">SUM(X14:AI14)</f>
        <v>0</v>
      </c>
      <c r="I14" s="207">
        <f t="shared" ref="I14:J56" si="4">SUM(AJ14:AU14)</f>
        <v>0</v>
      </c>
      <c r="J14" s="207">
        <f t="shared" si="4"/>
        <v>0</v>
      </c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</row>
    <row r="15" spans="2:59" ht="14.4">
      <c r="B15" s="249"/>
      <c r="C15" s="173"/>
      <c r="D15" s="207"/>
      <c r="E15" s="207"/>
      <c r="G15" s="207">
        <f t="shared" si="0"/>
        <v>0</v>
      </c>
      <c r="H15" s="207">
        <f t="shared" si="3"/>
        <v>0</v>
      </c>
      <c r="I15" s="207">
        <f t="shared" si="4"/>
        <v>0</v>
      </c>
      <c r="J15" s="207">
        <f t="shared" si="4"/>
        <v>0</v>
      </c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</row>
    <row r="16" spans="2:59" ht="14.4">
      <c r="B16" s="249"/>
      <c r="C16" s="173"/>
      <c r="D16" s="207"/>
      <c r="E16" s="207"/>
      <c r="G16" s="207">
        <f t="shared" si="0"/>
        <v>0</v>
      </c>
      <c r="H16" s="207">
        <f t="shared" si="3"/>
        <v>0</v>
      </c>
      <c r="I16" s="207">
        <f t="shared" si="4"/>
        <v>0</v>
      </c>
      <c r="J16" s="207">
        <f t="shared" si="4"/>
        <v>0</v>
      </c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</row>
    <row r="17" spans="2:59" ht="14.4">
      <c r="B17" s="250" t="s">
        <v>149</v>
      </c>
      <c r="C17" s="250"/>
      <c r="D17" s="250"/>
      <c r="E17" s="250"/>
      <c r="G17" s="250"/>
      <c r="H17" s="250"/>
      <c r="I17" s="250"/>
      <c r="J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</row>
    <row r="18" spans="2:59" ht="14.4">
      <c r="B18" s="249" t="s">
        <v>150</v>
      </c>
      <c r="C18" s="173"/>
      <c r="D18" s="207">
        <v>600000</v>
      </c>
      <c r="E18" s="253">
        <v>0.01</v>
      </c>
      <c r="G18" s="207">
        <f>SUM(L18:W18)</f>
        <v>0</v>
      </c>
      <c r="H18" s="207">
        <f t="shared" si="3"/>
        <v>0</v>
      </c>
      <c r="I18" s="207">
        <f t="shared" si="4"/>
        <v>0</v>
      </c>
      <c r="J18" s="207">
        <f t="shared" si="4"/>
        <v>0</v>
      </c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</row>
    <row r="19" spans="2:59" ht="14.4">
      <c r="B19" s="218"/>
      <c r="C19" s="173"/>
      <c r="D19" s="207"/>
      <c r="E19" s="253"/>
      <c r="G19" s="207">
        <f>SUM(L19:W19)</f>
        <v>0</v>
      </c>
      <c r="H19" s="207">
        <f t="shared" si="3"/>
        <v>0</v>
      </c>
      <c r="I19" s="207">
        <f t="shared" si="4"/>
        <v>0</v>
      </c>
      <c r="J19" s="207">
        <f t="shared" si="4"/>
        <v>0</v>
      </c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</row>
    <row r="20" spans="2:59" ht="14.4">
      <c r="B20" s="249"/>
      <c r="C20" s="173"/>
      <c r="D20" s="207"/>
      <c r="E20" s="253"/>
      <c r="G20" s="207">
        <f>SUM(L20:W20)</f>
        <v>0</v>
      </c>
      <c r="H20" s="207">
        <f t="shared" si="3"/>
        <v>0</v>
      </c>
      <c r="I20" s="207">
        <f t="shared" si="4"/>
        <v>0</v>
      </c>
      <c r="J20" s="207">
        <f t="shared" si="4"/>
        <v>0</v>
      </c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</row>
    <row r="21" spans="2:59" ht="14.4">
      <c r="B21" s="249"/>
      <c r="C21" s="173"/>
      <c r="D21" s="207"/>
      <c r="E21" s="253"/>
      <c r="G21" s="207">
        <f>SUM(L21:W21)</f>
        <v>0</v>
      </c>
      <c r="H21" s="207">
        <f t="shared" si="3"/>
        <v>0</v>
      </c>
      <c r="I21" s="207">
        <f t="shared" si="4"/>
        <v>0</v>
      </c>
      <c r="J21" s="207">
        <f t="shared" si="4"/>
        <v>0</v>
      </c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</row>
    <row r="22" spans="2:59" ht="14.4">
      <c r="B22" s="218"/>
      <c r="C22" s="173"/>
      <c r="D22" s="207"/>
      <c r="E22" s="253"/>
      <c r="G22" s="207">
        <f>SUM(L22:W22)</f>
        <v>0</v>
      </c>
      <c r="H22" s="207">
        <f t="shared" si="3"/>
        <v>0</v>
      </c>
      <c r="I22" s="207">
        <f t="shared" si="4"/>
        <v>0</v>
      </c>
      <c r="J22" s="207">
        <f t="shared" si="4"/>
        <v>0</v>
      </c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</row>
    <row r="23" spans="2:59" ht="14.4">
      <c r="B23" s="250" t="s">
        <v>444</v>
      </c>
      <c r="C23" s="250"/>
      <c r="D23" s="250"/>
      <c r="E23" s="250"/>
      <c r="G23" s="250"/>
      <c r="H23" s="250"/>
      <c r="I23" s="250"/>
      <c r="J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</row>
    <row r="24" spans="2:59" ht="14.4">
      <c r="B24" s="249" t="s">
        <v>151</v>
      </c>
      <c r="C24" s="173"/>
      <c r="D24" s="115">
        <v>2266</v>
      </c>
      <c r="E24" s="253">
        <v>0</v>
      </c>
      <c r="G24" s="207">
        <f t="shared" ref="G24:G37" si="5">SUM(L24:W24)</f>
        <v>0</v>
      </c>
      <c r="H24" s="207">
        <f t="shared" si="3"/>
        <v>0</v>
      </c>
      <c r="I24" s="207">
        <f t="shared" si="4"/>
        <v>0</v>
      </c>
      <c r="J24" s="207">
        <f t="shared" si="4"/>
        <v>0</v>
      </c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</row>
    <row r="25" spans="2:59" ht="14.4">
      <c r="B25" s="249"/>
      <c r="C25" s="173"/>
      <c r="D25" s="207"/>
      <c r="E25" s="253"/>
      <c r="G25" s="207">
        <f t="shared" si="5"/>
        <v>0</v>
      </c>
      <c r="H25" s="207">
        <f t="shared" si="3"/>
        <v>0</v>
      </c>
      <c r="I25" s="207">
        <f t="shared" si="4"/>
        <v>0</v>
      </c>
      <c r="J25" s="207">
        <f t="shared" si="4"/>
        <v>0</v>
      </c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</row>
    <row r="26" spans="2:59" ht="14.4">
      <c r="B26" s="249"/>
      <c r="C26" s="173"/>
      <c r="D26" s="207"/>
      <c r="E26" s="253"/>
      <c r="G26" s="207">
        <f t="shared" si="5"/>
        <v>0</v>
      </c>
      <c r="H26" s="207">
        <f t="shared" si="3"/>
        <v>0</v>
      </c>
      <c r="I26" s="207">
        <f t="shared" si="4"/>
        <v>0</v>
      </c>
      <c r="J26" s="207">
        <f t="shared" si="4"/>
        <v>0</v>
      </c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</row>
    <row r="27" spans="2:59" ht="14.4">
      <c r="B27" s="249"/>
      <c r="C27" s="173"/>
      <c r="D27" s="207"/>
      <c r="E27" s="253"/>
      <c r="G27" s="207">
        <f t="shared" si="5"/>
        <v>0</v>
      </c>
      <c r="H27" s="207">
        <f t="shared" si="3"/>
        <v>0</v>
      </c>
      <c r="I27" s="207">
        <f t="shared" si="4"/>
        <v>0</v>
      </c>
      <c r="J27" s="207">
        <f t="shared" si="4"/>
        <v>0</v>
      </c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</row>
    <row r="28" spans="2:59" ht="14.4">
      <c r="B28" s="249"/>
      <c r="C28" s="173"/>
      <c r="D28" s="207"/>
      <c r="E28" s="253"/>
      <c r="G28" s="207">
        <f t="shared" si="5"/>
        <v>0</v>
      </c>
      <c r="H28" s="207">
        <f t="shared" si="3"/>
        <v>0</v>
      </c>
      <c r="I28" s="207">
        <f t="shared" si="4"/>
        <v>0</v>
      </c>
      <c r="J28" s="207">
        <f t="shared" si="4"/>
        <v>0</v>
      </c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</row>
    <row r="29" spans="2:59" ht="14.4">
      <c r="B29" s="249"/>
      <c r="C29" s="173"/>
      <c r="D29" s="207"/>
      <c r="E29" s="253"/>
      <c r="G29" s="207">
        <f t="shared" si="5"/>
        <v>0</v>
      </c>
      <c r="H29" s="207">
        <f t="shared" si="3"/>
        <v>0</v>
      </c>
      <c r="I29" s="207">
        <f t="shared" si="4"/>
        <v>0</v>
      </c>
      <c r="J29" s="207">
        <f t="shared" si="4"/>
        <v>0</v>
      </c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</row>
    <row r="30" spans="2:59" ht="14.4">
      <c r="B30" s="249"/>
      <c r="C30" s="173"/>
      <c r="D30" s="207"/>
      <c r="E30" s="253"/>
      <c r="G30" s="207">
        <f t="shared" si="5"/>
        <v>0</v>
      </c>
      <c r="H30" s="207">
        <f t="shared" si="3"/>
        <v>0</v>
      </c>
      <c r="I30" s="207">
        <f t="shared" si="4"/>
        <v>0</v>
      </c>
      <c r="J30" s="207">
        <f t="shared" si="4"/>
        <v>0</v>
      </c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</row>
    <row r="31" spans="2:59" ht="14.4">
      <c r="B31" s="249"/>
      <c r="C31" s="173"/>
      <c r="D31" s="207"/>
      <c r="E31" s="253"/>
      <c r="G31" s="207">
        <f t="shared" si="5"/>
        <v>0</v>
      </c>
      <c r="H31" s="207">
        <f t="shared" si="3"/>
        <v>0</v>
      </c>
      <c r="I31" s="207">
        <f t="shared" si="4"/>
        <v>0</v>
      </c>
      <c r="J31" s="207">
        <f t="shared" si="4"/>
        <v>0</v>
      </c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</row>
    <row r="32" spans="2:59" ht="14.4">
      <c r="B32" s="249"/>
      <c r="C32" s="173"/>
      <c r="D32" s="207"/>
      <c r="E32" s="253"/>
      <c r="G32" s="207">
        <f t="shared" si="5"/>
        <v>0</v>
      </c>
      <c r="H32" s="207">
        <f t="shared" si="3"/>
        <v>0</v>
      </c>
      <c r="I32" s="207">
        <f t="shared" si="4"/>
        <v>0</v>
      </c>
      <c r="J32" s="207">
        <f t="shared" si="4"/>
        <v>0</v>
      </c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</row>
    <row r="33" spans="2:59" ht="14.4">
      <c r="B33" s="249"/>
      <c r="C33" s="173"/>
      <c r="D33" s="207"/>
      <c r="E33" s="253"/>
      <c r="G33" s="207">
        <f t="shared" si="5"/>
        <v>0</v>
      </c>
      <c r="H33" s="207">
        <f t="shared" si="3"/>
        <v>0</v>
      </c>
      <c r="I33" s="207">
        <f t="shared" si="4"/>
        <v>0</v>
      </c>
      <c r="J33" s="207">
        <f t="shared" si="4"/>
        <v>0</v>
      </c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</row>
    <row r="34" spans="2:59" ht="14.4">
      <c r="B34" s="249"/>
      <c r="C34" s="173"/>
      <c r="D34" s="207"/>
      <c r="E34" s="253"/>
      <c r="G34" s="207">
        <f t="shared" si="5"/>
        <v>0</v>
      </c>
      <c r="H34" s="207">
        <f t="shared" si="3"/>
        <v>0</v>
      </c>
      <c r="I34" s="207">
        <f t="shared" si="4"/>
        <v>0</v>
      </c>
      <c r="J34" s="207">
        <f t="shared" si="4"/>
        <v>0</v>
      </c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</row>
    <row r="35" spans="2:59" ht="14.4">
      <c r="B35" s="249"/>
      <c r="C35" s="173"/>
      <c r="D35" s="207"/>
      <c r="E35" s="253"/>
      <c r="G35" s="207">
        <f t="shared" si="5"/>
        <v>0</v>
      </c>
      <c r="H35" s="207">
        <f t="shared" si="3"/>
        <v>0</v>
      </c>
      <c r="I35" s="207">
        <f t="shared" si="4"/>
        <v>0</v>
      </c>
      <c r="J35" s="207">
        <f t="shared" si="4"/>
        <v>0</v>
      </c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</row>
    <row r="36" spans="2:59" ht="14.4">
      <c r="B36" s="249"/>
      <c r="C36" s="173"/>
      <c r="D36" s="207"/>
      <c r="E36" s="253"/>
      <c r="G36" s="207">
        <f t="shared" si="5"/>
        <v>0</v>
      </c>
      <c r="H36" s="207">
        <f t="shared" si="3"/>
        <v>0</v>
      </c>
      <c r="I36" s="207">
        <f t="shared" si="4"/>
        <v>0</v>
      </c>
      <c r="J36" s="207">
        <f t="shared" si="4"/>
        <v>0</v>
      </c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</row>
    <row r="37" spans="2:59" ht="14.4">
      <c r="B37" s="249"/>
      <c r="C37" s="173"/>
      <c r="D37" s="207"/>
      <c r="E37" s="253"/>
      <c r="G37" s="207">
        <f t="shared" si="5"/>
        <v>0</v>
      </c>
      <c r="H37" s="207">
        <f t="shared" si="3"/>
        <v>0</v>
      </c>
      <c r="I37" s="207">
        <f t="shared" si="4"/>
        <v>0</v>
      </c>
      <c r="J37" s="207">
        <f t="shared" si="4"/>
        <v>0</v>
      </c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</row>
    <row r="38" spans="2:59" ht="14.4">
      <c r="B38" s="250" t="s">
        <v>152</v>
      </c>
      <c r="C38" s="250"/>
      <c r="D38" s="250"/>
      <c r="E38" s="250"/>
      <c r="G38" s="250"/>
      <c r="H38" s="250"/>
      <c r="I38" s="250"/>
      <c r="J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  <c r="AA38" s="250"/>
      <c r="AB38" s="250"/>
      <c r="AC38" s="250"/>
      <c r="AD38" s="250"/>
      <c r="AE38" s="250"/>
      <c r="AF38" s="250"/>
      <c r="AG38" s="250"/>
      <c r="AH38" s="250"/>
      <c r="AI38" s="250"/>
      <c r="AJ38" s="250"/>
      <c r="AK38" s="250"/>
      <c r="AL38" s="250"/>
      <c r="AM38" s="250"/>
      <c r="AN38" s="250"/>
      <c r="AO38" s="250"/>
      <c r="AP38" s="250"/>
      <c r="AQ38" s="250"/>
      <c r="AR38" s="250"/>
      <c r="AS38" s="250"/>
      <c r="AT38" s="250"/>
      <c r="AU38" s="250"/>
      <c r="AV38" s="250"/>
      <c r="AW38" s="250"/>
      <c r="AX38" s="250"/>
      <c r="AY38" s="250"/>
      <c r="AZ38" s="250"/>
      <c r="BA38" s="250"/>
      <c r="BB38" s="250"/>
      <c r="BC38" s="250"/>
      <c r="BD38" s="250"/>
      <c r="BE38" s="250"/>
      <c r="BF38" s="250"/>
      <c r="BG38" s="250"/>
    </row>
    <row r="39" spans="2:59" ht="14.4">
      <c r="B39" s="218" t="s">
        <v>443</v>
      </c>
      <c r="C39" s="173" t="s">
        <v>153</v>
      </c>
      <c r="D39" s="207"/>
      <c r="E39" s="253"/>
      <c r="G39" s="207">
        <f t="shared" ref="G39:G48" si="6">SUM(L39:W39)</f>
        <v>0</v>
      </c>
      <c r="H39" s="207">
        <f t="shared" si="3"/>
        <v>420000</v>
      </c>
      <c r="I39" s="207">
        <f t="shared" si="4"/>
        <v>420000</v>
      </c>
      <c r="J39" s="207">
        <f>SUM(AV39:BG39)</f>
        <v>420000</v>
      </c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>
        <v>35000</v>
      </c>
      <c r="Y39" s="207">
        <v>35000</v>
      </c>
      <c r="Z39" s="207">
        <v>35000</v>
      </c>
      <c r="AA39" s="207">
        <v>35000</v>
      </c>
      <c r="AB39" s="207">
        <v>35000</v>
      </c>
      <c r="AC39" s="207">
        <v>35000</v>
      </c>
      <c r="AD39" s="207">
        <v>35000</v>
      </c>
      <c r="AE39" s="207">
        <v>35000</v>
      </c>
      <c r="AF39" s="207">
        <v>35000</v>
      </c>
      <c r="AG39" s="207">
        <v>35000</v>
      </c>
      <c r="AH39" s="207">
        <v>35000</v>
      </c>
      <c r="AI39" s="207">
        <v>35000</v>
      </c>
      <c r="AJ39" s="207">
        <v>35000</v>
      </c>
      <c r="AK39" s="207">
        <v>35000</v>
      </c>
      <c r="AL39" s="207">
        <v>35000</v>
      </c>
      <c r="AM39" s="207">
        <v>35000</v>
      </c>
      <c r="AN39" s="207">
        <v>35000</v>
      </c>
      <c r="AO39" s="207">
        <v>35000</v>
      </c>
      <c r="AP39" s="207">
        <v>35000</v>
      </c>
      <c r="AQ39" s="207">
        <v>35000</v>
      </c>
      <c r="AR39" s="207">
        <v>35000</v>
      </c>
      <c r="AS39" s="207">
        <v>35000</v>
      </c>
      <c r="AT39" s="207">
        <v>35000</v>
      </c>
      <c r="AU39" s="207">
        <v>35000</v>
      </c>
      <c r="AV39" s="207">
        <v>35000</v>
      </c>
      <c r="AW39" s="207">
        <v>35000</v>
      </c>
      <c r="AX39" s="207">
        <v>35000</v>
      </c>
      <c r="AY39" s="207">
        <v>35000</v>
      </c>
      <c r="AZ39" s="207">
        <v>35000</v>
      </c>
      <c r="BA39" s="207">
        <v>35000</v>
      </c>
      <c r="BB39" s="207">
        <v>35000</v>
      </c>
      <c r="BC39" s="207">
        <v>35000</v>
      </c>
      <c r="BD39" s="207">
        <v>35000</v>
      </c>
      <c r="BE39" s="207">
        <v>35000</v>
      </c>
      <c r="BF39" s="207">
        <v>35000</v>
      </c>
      <c r="BG39" s="207">
        <v>35000</v>
      </c>
    </row>
    <row r="40" spans="2:59" ht="14.4">
      <c r="B40" s="218"/>
      <c r="C40" s="173"/>
      <c r="D40" s="207"/>
      <c r="E40" s="253"/>
      <c r="G40" s="207">
        <f t="shared" si="6"/>
        <v>0</v>
      </c>
      <c r="H40" s="207">
        <f t="shared" si="3"/>
        <v>0</v>
      </c>
      <c r="I40" s="207">
        <f t="shared" si="4"/>
        <v>0</v>
      </c>
      <c r="J40" s="207">
        <f t="shared" ref="J40:J48" si="7">SUM(AV40:BG40)</f>
        <v>0</v>
      </c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207"/>
      <c r="AG40" s="207"/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</row>
    <row r="41" spans="2:59" ht="14.4">
      <c r="B41" s="218"/>
      <c r="C41" s="173"/>
      <c r="D41" s="207"/>
      <c r="E41" s="253"/>
      <c r="G41" s="207">
        <f t="shared" si="6"/>
        <v>0</v>
      </c>
      <c r="H41" s="207">
        <f t="shared" si="3"/>
        <v>0</v>
      </c>
      <c r="I41" s="207">
        <f t="shared" si="4"/>
        <v>0</v>
      </c>
      <c r="J41" s="207">
        <f t="shared" si="7"/>
        <v>0</v>
      </c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</row>
    <row r="42" spans="2:59" ht="14.4">
      <c r="B42" s="218"/>
      <c r="C42" s="173"/>
      <c r="D42" s="207"/>
      <c r="E42" s="253"/>
      <c r="G42" s="207">
        <f t="shared" si="6"/>
        <v>0</v>
      </c>
      <c r="H42" s="207">
        <f t="shared" si="3"/>
        <v>0</v>
      </c>
      <c r="I42" s="207">
        <f t="shared" si="4"/>
        <v>0</v>
      </c>
      <c r="J42" s="207">
        <f t="shared" si="7"/>
        <v>0</v>
      </c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</row>
    <row r="43" spans="2:59" ht="14.4">
      <c r="B43" s="218"/>
      <c r="C43" s="173"/>
      <c r="D43" s="207"/>
      <c r="E43" s="253"/>
      <c r="G43" s="207">
        <f t="shared" si="6"/>
        <v>0</v>
      </c>
      <c r="H43" s="207">
        <f t="shared" si="3"/>
        <v>0</v>
      </c>
      <c r="I43" s="207">
        <f t="shared" si="4"/>
        <v>0</v>
      </c>
      <c r="J43" s="207">
        <f t="shared" si="7"/>
        <v>0</v>
      </c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</row>
    <row r="44" spans="2:59" ht="14.4">
      <c r="B44" s="218"/>
      <c r="C44" s="173"/>
      <c r="D44" s="207"/>
      <c r="E44" s="253"/>
      <c r="G44" s="207">
        <f t="shared" si="6"/>
        <v>0</v>
      </c>
      <c r="H44" s="207">
        <f t="shared" si="3"/>
        <v>0</v>
      </c>
      <c r="I44" s="207">
        <f t="shared" si="4"/>
        <v>0</v>
      </c>
      <c r="J44" s="207">
        <f t="shared" si="7"/>
        <v>0</v>
      </c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</row>
    <row r="45" spans="2:59" ht="14.4">
      <c r="B45" s="218"/>
      <c r="C45" s="173"/>
      <c r="D45" s="207"/>
      <c r="E45" s="207"/>
      <c r="G45" s="207">
        <f t="shared" si="6"/>
        <v>0</v>
      </c>
      <c r="H45" s="207">
        <f t="shared" si="3"/>
        <v>0</v>
      </c>
      <c r="I45" s="207">
        <f t="shared" si="4"/>
        <v>0</v>
      </c>
      <c r="J45" s="207">
        <f t="shared" si="7"/>
        <v>0</v>
      </c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</row>
    <row r="46" spans="2:59" ht="14.4">
      <c r="B46" s="218"/>
      <c r="C46" s="173"/>
      <c r="D46" s="207"/>
      <c r="E46" s="207"/>
      <c r="G46" s="207">
        <f t="shared" si="6"/>
        <v>0</v>
      </c>
      <c r="H46" s="207">
        <f t="shared" si="3"/>
        <v>0</v>
      </c>
      <c r="I46" s="207">
        <f t="shared" si="4"/>
        <v>0</v>
      </c>
      <c r="J46" s="207">
        <f t="shared" si="7"/>
        <v>0</v>
      </c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</row>
    <row r="47" spans="2:59" ht="14.4">
      <c r="B47" s="218"/>
      <c r="C47" s="173"/>
      <c r="D47" s="207"/>
      <c r="E47" s="207"/>
      <c r="G47" s="207">
        <f t="shared" si="6"/>
        <v>0</v>
      </c>
      <c r="H47" s="207">
        <f t="shared" si="3"/>
        <v>0</v>
      </c>
      <c r="I47" s="207">
        <f t="shared" si="4"/>
        <v>0</v>
      </c>
      <c r="J47" s="207">
        <f t="shared" si="7"/>
        <v>0</v>
      </c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</row>
    <row r="48" spans="2:59" ht="14.4">
      <c r="B48" s="218"/>
      <c r="C48" s="173"/>
      <c r="D48" s="207"/>
      <c r="E48" s="207"/>
      <c r="G48" s="207">
        <f t="shared" si="6"/>
        <v>0</v>
      </c>
      <c r="H48" s="207">
        <f t="shared" si="3"/>
        <v>0</v>
      </c>
      <c r="I48" s="207">
        <f t="shared" si="4"/>
        <v>0</v>
      </c>
      <c r="J48" s="207">
        <f t="shared" si="7"/>
        <v>0</v>
      </c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</row>
    <row r="49" spans="2:59" ht="14.4">
      <c r="B49" s="250"/>
      <c r="C49" s="250"/>
      <c r="D49" s="250"/>
      <c r="E49" s="250"/>
      <c r="G49" s="250"/>
      <c r="H49" s="250"/>
      <c r="I49" s="250"/>
      <c r="J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  <c r="AH49" s="250"/>
      <c r="AI49" s="250"/>
      <c r="AJ49" s="250"/>
      <c r="AK49" s="250"/>
      <c r="AL49" s="250"/>
      <c r="AM49" s="250"/>
      <c r="AN49" s="250"/>
      <c r="AO49" s="250"/>
      <c r="AP49" s="250"/>
      <c r="AQ49" s="250"/>
      <c r="AR49" s="250"/>
      <c r="AS49" s="250"/>
      <c r="AT49" s="250"/>
      <c r="AU49" s="250"/>
      <c r="AV49" s="250"/>
      <c r="AW49" s="250"/>
      <c r="AX49" s="250"/>
      <c r="AY49" s="250"/>
      <c r="AZ49" s="250"/>
      <c r="BA49" s="250"/>
      <c r="BB49" s="250"/>
      <c r="BC49" s="250"/>
      <c r="BD49" s="250"/>
      <c r="BE49" s="250"/>
      <c r="BF49" s="250"/>
      <c r="BG49" s="250"/>
    </row>
    <row r="50" spans="2:59" ht="14.4">
      <c r="B50" s="218"/>
      <c r="C50" s="173"/>
      <c r="D50" s="207"/>
      <c r="E50" s="207"/>
      <c r="G50" s="207">
        <f t="shared" ref="G50:G56" si="8">SUM(L50:W50)</f>
        <v>0</v>
      </c>
      <c r="H50" s="207">
        <f t="shared" si="3"/>
        <v>0</v>
      </c>
      <c r="I50" s="207">
        <f t="shared" si="4"/>
        <v>0</v>
      </c>
      <c r="J50" s="207">
        <f t="shared" si="4"/>
        <v>0</v>
      </c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</row>
    <row r="51" spans="2:59" ht="14.4">
      <c r="B51" s="218"/>
      <c r="C51" s="173"/>
      <c r="D51" s="207"/>
      <c r="E51" s="207"/>
      <c r="G51" s="207">
        <f t="shared" si="8"/>
        <v>0</v>
      </c>
      <c r="H51" s="207">
        <f t="shared" si="3"/>
        <v>0</v>
      </c>
      <c r="I51" s="207">
        <f t="shared" si="4"/>
        <v>0</v>
      </c>
      <c r="J51" s="207">
        <f t="shared" si="4"/>
        <v>0</v>
      </c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</row>
    <row r="52" spans="2:59" ht="14.4">
      <c r="B52" s="218"/>
      <c r="C52" s="173"/>
      <c r="D52" s="207"/>
      <c r="E52" s="207"/>
      <c r="G52" s="207">
        <f t="shared" si="8"/>
        <v>0</v>
      </c>
      <c r="H52" s="207">
        <f t="shared" si="3"/>
        <v>0</v>
      </c>
      <c r="I52" s="207">
        <f t="shared" si="4"/>
        <v>0</v>
      </c>
      <c r="J52" s="207">
        <f t="shared" si="4"/>
        <v>0</v>
      </c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07"/>
      <c r="AA52" s="207"/>
      <c r="AB52" s="207"/>
      <c r="AC52" s="207"/>
      <c r="AD52" s="207"/>
      <c r="AE52" s="207"/>
      <c r="AF52" s="207"/>
      <c r="AG52" s="207"/>
      <c r="AH52" s="207"/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</row>
    <row r="53" spans="2:59" ht="14.4">
      <c r="B53" s="218"/>
      <c r="C53" s="173"/>
      <c r="D53" s="207"/>
      <c r="E53" s="207"/>
      <c r="G53" s="207">
        <f t="shared" si="8"/>
        <v>0</v>
      </c>
      <c r="H53" s="207">
        <f t="shared" si="3"/>
        <v>0</v>
      </c>
      <c r="I53" s="207">
        <f t="shared" si="4"/>
        <v>0</v>
      </c>
      <c r="J53" s="207">
        <f t="shared" si="4"/>
        <v>0</v>
      </c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D53" s="207"/>
      <c r="AE53" s="207"/>
      <c r="AF53" s="207"/>
      <c r="AG53" s="207"/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</row>
    <row r="54" spans="2:59" ht="14.4">
      <c r="B54" s="218"/>
      <c r="C54" s="173"/>
      <c r="D54" s="207"/>
      <c r="E54" s="207"/>
      <c r="G54" s="207">
        <f t="shared" si="8"/>
        <v>0</v>
      </c>
      <c r="H54" s="207">
        <f t="shared" si="3"/>
        <v>0</v>
      </c>
      <c r="I54" s="207">
        <f t="shared" si="4"/>
        <v>0</v>
      </c>
      <c r="J54" s="207">
        <f t="shared" si="4"/>
        <v>0</v>
      </c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</row>
    <row r="55" spans="2:59" ht="14.4">
      <c r="B55" s="218"/>
      <c r="C55" s="173"/>
      <c r="D55" s="207"/>
      <c r="E55" s="207"/>
      <c r="G55" s="207">
        <f t="shared" si="8"/>
        <v>0</v>
      </c>
      <c r="H55" s="207">
        <f t="shared" si="3"/>
        <v>0</v>
      </c>
      <c r="I55" s="207">
        <f t="shared" si="4"/>
        <v>0</v>
      </c>
      <c r="J55" s="207">
        <f t="shared" si="4"/>
        <v>0</v>
      </c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  <c r="AA55" s="207"/>
      <c r="AB55" s="207"/>
      <c r="AC55" s="207"/>
      <c r="AD55" s="207"/>
      <c r="AE55" s="207"/>
      <c r="AF55" s="207"/>
      <c r="AG55" s="207"/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</row>
    <row r="56" spans="2:59" ht="14.4">
      <c r="B56" s="218"/>
      <c r="C56" s="173"/>
      <c r="D56" s="207"/>
      <c r="E56" s="207"/>
      <c r="G56" s="207">
        <f t="shared" si="8"/>
        <v>0</v>
      </c>
      <c r="H56" s="207">
        <f t="shared" si="3"/>
        <v>0</v>
      </c>
      <c r="I56" s="207">
        <f t="shared" si="4"/>
        <v>0</v>
      </c>
      <c r="J56" s="207">
        <f t="shared" si="4"/>
        <v>0</v>
      </c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207"/>
      <c r="AG56" s="207"/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</row>
    <row r="57" spans="2:59" ht="14.4" thickBot="1">
      <c r="B57" s="156"/>
      <c r="C57" s="156"/>
      <c r="G57" s="182"/>
    </row>
    <row r="58" spans="2:59" ht="15" thickBot="1">
      <c r="B58" s="175" t="s">
        <v>86</v>
      </c>
      <c r="C58" s="176"/>
      <c r="D58" s="177"/>
      <c r="E58" s="208"/>
      <c r="G58" s="209">
        <f>SUM(G8:G56)</f>
        <v>0</v>
      </c>
      <c r="H58" s="209">
        <f>SUM(H8:H56)</f>
        <v>420000</v>
      </c>
      <c r="I58" s="209">
        <f>SUM(I8:I56)</f>
        <v>420000</v>
      </c>
      <c r="J58" s="209">
        <f>SUM(J8:J56)</f>
        <v>420000</v>
      </c>
      <c r="L58" s="209">
        <f t="shared" ref="L58:AU58" si="9">SUM(L9:L56)</f>
        <v>0</v>
      </c>
      <c r="M58" s="209">
        <f t="shared" si="9"/>
        <v>0</v>
      </c>
      <c r="N58" s="209">
        <f t="shared" si="9"/>
        <v>0</v>
      </c>
      <c r="O58" s="209">
        <f t="shared" si="9"/>
        <v>0</v>
      </c>
      <c r="P58" s="209">
        <f t="shared" si="9"/>
        <v>0</v>
      </c>
      <c r="Q58" s="209">
        <f t="shared" si="9"/>
        <v>0</v>
      </c>
      <c r="R58" s="209">
        <f t="shared" si="9"/>
        <v>0</v>
      </c>
      <c r="S58" s="209">
        <f t="shared" si="9"/>
        <v>0</v>
      </c>
      <c r="T58" s="209">
        <f t="shared" si="9"/>
        <v>0</v>
      </c>
      <c r="U58" s="209">
        <f t="shared" si="9"/>
        <v>0</v>
      </c>
      <c r="V58" s="209">
        <f t="shared" si="9"/>
        <v>0</v>
      </c>
      <c r="W58" s="209">
        <f t="shared" si="9"/>
        <v>0</v>
      </c>
      <c r="X58" s="209">
        <f t="shared" si="9"/>
        <v>35000</v>
      </c>
      <c r="Y58" s="209">
        <f t="shared" si="9"/>
        <v>35000</v>
      </c>
      <c r="Z58" s="209">
        <f t="shared" si="9"/>
        <v>35000</v>
      </c>
      <c r="AA58" s="209">
        <f t="shared" si="9"/>
        <v>35000</v>
      </c>
      <c r="AB58" s="209">
        <f t="shared" si="9"/>
        <v>35000</v>
      </c>
      <c r="AC58" s="209">
        <f t="shared" si="9"/>
        <v>35000</v>
      </c>
      <c r="AD58" s="209">
        <f t="shared" si="9"/>
        <v>35000</v>
      </c>
      <c r="AE58" s="209">
        <f t="shared" si="9"/>
        <v>35000</v>
      </c>
      <c r="AF58" s="209">
        <f t="shared" si="9"/>
        <v>35000</v>
      </c>
      <c r="AG58" s="209">
        <f t="shared" si="9"/>
        <v>35000</v>
      </c>
      <c r="AH58" s="209">
        <f t="shared" si="9"/>
        <v>35000</v>
      </c>
      <c r="AI58" s="209">
        <f t="shared" si="9"/>
        <v>35000</v>
      </c>
      <c r="AJ58" s="209">
        <f t="shared" si="9"/>
        <v>35000</v>
      </c>
      <c r="AK58" s="209">
        <f t="shared" si="9"/>
        <v>35000</v>
      </c>
      <c r="AL58" s="209">
        <f t="shared" si="9"/>
        <v>35000</v>
      </c>
      <c r="AM58" s="209">
        <f t="shared" si="9"/>
        <v>35000</v>
      </c>
      <c r="AN58" s="209">
        <f t="shared" si="9"/>
        <v>35000</v>
      </c>
      <c r="AO58" s="209">
        <f t="shared" si="9"/>
        <v>35000</v>
      </c>
      <c r="AP58" s="209">
        <f t="shared" si="9"/>
        <v>35000</v>
      </c>
      <c r="AQ58" s="209">
        <f t="shared" si="9"/>
        <v>35000</v>
      </c>
      <c r="AR58" s="209">
        <f t="shared" si="9"/>
        <v>35000</v>
      </c>
      <c r="AS58" s="209">
        <f t="shared" si="9"/>
        <v>35000</v>
      </c>
      <c r="AT58" s="209">
        <f t="shared" si="9"/>
        <v>35000</v>
      </c>
      <c r="AU58" s="209">
        <f t="shared" si="9"/>
        <v>35000</v>
      </c>
      <c r="AV58" s="209">
        <f t="shared" ref="AV58:BG58" si="10">SUM(AV9:AV56)</f>
        <v>35000</v>
      </c>
      <c r="AW58" s="209">
        <f t="shared" si="10"/>
        <v>35000</v>
      </c>
      <c r="AX58" s="209">
        <f t="shared" si="10"/>
        <v>35000</v>
      </c>
      <c r="AY58" s="209">
        <f t="shared" si="10"/>
        <v>35000</v>
      </c>
      <c r="AZ58" s="209">
        <f t="shared" si="10"/>
        <v>35000</v>
      </c>
      <c r="BA58" s="209">
        <f t="shared" si="10"/>
        <v>35000</v>
      </c>
      <c r="BB58" s="209">
        <f t="shared" si="10"/>
        <v>35000</v>
      </c>
      <c r="BC58" s="209">
        <f t="shared" si="10"/>
        <v>35000</v>
      </c>
      <c r="BD58" s="209">
        <f t="shared" si="10"/>
        <v>35000</v>
      </c>
      <c r="BE58" s="209">
        <f t="shared" si="10"/>
        <v>35000</v>
      </c>
      <c r="BF58" s="209">
        <f t="shared" si="10"/>
        <v>35000</v>
      </c>
      <c r="BG58" s="209">
        <f t="shared" si="10"/>
        <v>35000</v>
      </c>
    </row>
    <row r="59" spans="2:59" s="156" customFormat="1"/>
    <row r="60" spans="2:59" s="156" customFormat="1"/>
    <row r="61" spans="2:59" s="156" customFormat="1"/>
    <row r="62" spans="2:59" s="156" customFormat="1"/>
    <row r="63" spans="2:59" s="156" customFormat="1"/>
    <row r="64" spans="2:59" s="156" customFormat="1"/>
    <row r="65" s="156" customFormat="1"/>
    <row r="66" s="156" customFormat="1"/>
    <row r="67" s="156" customFormat="1"/>
    <row r="68" s="156" customFormat="1"/>
    <row r="69" s="156" customFormat="1"/>
    <row r="70" s="156" customFormat="1"/>
    <row r="71" s="156" customFormat="1"/>
    <row r="72" s="156" customFormat="1"/>
    <row r="73" s="156" customFormat="1"/>
    <row r="74" s="156" customFormat="1"/>
    <row r="75" s="156" customFormat="1"/>
    <row r="76" s="156" customFormat="1"/>
    <row r="77" s="156" customFormat="1"/>
    <row r="78" s="156" customFormat="1"/>
    <row r="79" s="156" customFormat="1"/>
    <row r="80" s="156" customFormat="1"/>
    <row r="81" s="156" customFormat="1"/>
    <row r="82" s="156" customFormat="1"/>
    <row r="83" s="156" customFormat="1"/>
    <row r="84" s="156" customFormat="1"/>
    <row r="85" s="156" customFormat="1"/>
    <row r="86" s="156" customFormat="1"/>
    <row r="87" s="156" customFormat="1"/>
    <row r="88" s="156" customFormat="1"/>
    <row r="89" s="156" customFormat="1"/>
    <row r="90" s="156" customFormat="1"/>
    <row r="91" s="156" customFormat="1"/>
    <row r="92" s="156" customFormat="1"/>
    <row r="93" s="156" customFormat="1"/>
    <row r="94" s="156" customFormat="1"/>
    <row r="95" s="156" customFormat="1"/>
    <row r="96" s="156" customFormat="1"/>
    <row r="97" s="156" customFormat="1"/>
    <row r="98" s="156" customFormat="1"/>
    <row r="99" s="156" customFormat="1"/>
    <row r="100" s="156" customFormat="1"/>
    <row r="101" s="156" customFormat="1"/>
    <row r="102" s="156" customFormat="1"/>
    <row r="103" s="156" customFormat="1"/>
    <row r="104" s="156" customFormat="1"/>
    <row r="105" s="156" customFormat="1"/>
    <row r="106" s="156" customFormat="1"/>
    <row r="107" s="156" customFormat="1"/>
    <row r="108" s="156" customFormat="1"/>
    <row r="109" s="156" customFormat="1"/>
    <row r="110" s="156" customFormat="1"/>
    <row r="111" s="156" customFormat="1"/>
    <row r="112" s="156" customFormat="1"/>
    <row r="113" spans="2:47" s="156" customFormat="1"/>
    <row r="114" spans="2:47" s="156" customFormat="1"/>
    <row r="115" spans="2:47" s="156" customFormat="1"/>
    <row r="116" spans="2:47" s="156" customFormat="1"/>
    <row r="117" spans="2:47" s="156" customFormat="1"/>
    <row r="118" spans="2:47" s="156" customFormat="1"/>
    <row r="119" spans="2:47" s="156" customFormat="1"/>
    <row r="120" spans="2:47" s="156" customFormat="1"/>
    <row r="121" spans="2:47" s="156" customFormat="1"/>
    <row r="122" spans="2:47" s="156" customFormat="1"/>
    <row r="123" spans="2:47" s="156" customFormat="1"/>
    <row r="124" spans="2:47" s="156" customFormat="1"/>
    <row r="125" spans="2:47" s="156" customFormat="1"/>
    <row r="126" spans="2:47" s="156" customFormat="1"/>
    <row r="127" spans="2:47" s="156" customFormat="1">
      <c r="B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</row>
    <row r="128" spans="2:47" s="156" customFormat="1">
      <c r="B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</row>
    <row r="129" spans="2:47" s="156" customFormat="1">
      <c r="B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</row>
    <row r="130" spans="2:47" s="156" customFormat="1">
      <c r="B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</row>
    <row r="131" spans="2:47" s="156" customFormat="1">
      <c r="B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</row>
    <row r="132" spans="2:47" s="156" customFormat="1">
      <c r="B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</row>
    <row r="133" spans="2:47" s="156" customFormat="1">
      <c r="B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</row>
    <row r="134" spans="2:47" s="156" customFormat="1">
      <c r="B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</row>
  </sheetData>
  <conditionalFormatting sqref="D9:E16">
    <cfRule type="cellIs" dxfId="201" priority="10" operator="equal">
      <formula>0</formula>
    </cfRule>
  </conditionalFormatting>
  <conditionalFormatting sqref="D18:E22">
    <cfRule type="cellIs" dxfId="200" priority="4" operator="equal">
      <formula>0</formula>
    </cfRule>
  </conditionalFormatting>
  <conditionalFormatting sqref="D39:E48">
    <cfRule type="cellIs" dxfId="199" priority="3" operator="equal">
      <formula>0</formula>
    </cfRule>
  </conditionalFormatting>
  <conditionalFormatting sqref="E24:E37">
    <cfRule type="cellIs" dxfId="198" priority="5" operator="equal">
      <formula>0</formula>
    </cfRule>
  </conditionalFormatting>
  <conditionalFormatting sqref="E58">
    <cfRule type="cellIs" dxfId="197" priority="13" operator="equal">
      <formula>0</formula>
    </cfRule>
  </conditionalFormatting>
  <conditionalFormatting sqref="G9:J16 G18:J22 G24:J37 G39:J48">
    <cfRule type="cellIs" dxfId="196" priority="12" operator="equal">
      <formula>0</formula>
    </cfRule>
  </conditionalFormatting>
  <conditionalFormatting sqref="G58:J58">
    <cfRule type="cellIs" dxfId="195" priority="11" operator="equal">
      <formula>0</formula>
    </cfRule>
  </conditionalFormatting>
  <conditionalFormatting sqref="L9:BG16">
    <cfRule type="cellIs" dxfId="194" priority="1" operator="equal">
      <formula>0</formula>
    </cfRule>
  </conditionalFormatting>
  <conditionalFormatting sqref="L18:BG22 L24:BG37 D25:D37 L39:BG48 D50:E56 G50:J56 L50:BG56 L58:BG58">
    <cfRule type="cellIs" dxfId="193" priority="14" operator="equal">
      <formula>0</formula>
    </cfRule>
  </conditionalFormatting>
  <conditionalFormatting sqref="BG8">
    <cfRule type="cellIs" dxfId="192" priority="2" operator="equal">
      <formula>0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8C329-5B59-4733-BCF3-CDF158DC4FB2}">
  <sheetPr>
    <tabColor theme="5"/>
    <outlinePr summaryBelow="0" summaryRight="0"/>
  </sheetPr>
  <dimension ref="A1"/>
  <sheetViews>
    <sheetView showGridLines="0" workbookViewId="0">
      <selection activeCell="K43" sqref="K43"/>
    </sheetView>
  </sheetViews>
  <sheetFormatPr baseColWidth="10" defaultColWidth="14.44140625" defaultRowHeight="15.75" customHeight="1"/>
  <sheetData/>
  <pageMargins left="0.7" right="0.7" top="0.78740157499999996" bottom="0.78740157499999996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3f2ca26-6bff-4b83-97cc-375faefd9a6a">
      <Terms xmlns="http://schemas.microsoft.com/office/infopath/2007/PartnerControls"/>
    </lcf76f155ced4ddcb4097134ff3c332f>
    <TaxCatchAll xmlns="7152068c-7aff-487a-8609-a930c78c528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5B4AAF8695574A912F2FDD7C9DD94F" ma:contentTypeVersion="13" ma:contentTypeDescription="Ein neues Dokument erstellen." ma:contentTypeScope="" ma:versionID="18102b351443cdd2f9d0540eb5cbb3cf">
  <xsd:schema xmlns:xsd="http://www.w3.org/2001/XMLSchema" xmlns:xs="http://www.w3.org/2001/XMLSchema" xmlns:p="http://schemas.microsoft.com/office/2006/metadata/properties" xmlns:ns2="43f2ca26-6bff-4b83-97cc-375faefd9a6a" xmlns:ns3="7152068c-7aff-487a-8609-a930c78c528d" targetNamespace="http://schemas.microsoft.com/office/2006/metadata/properties" ma:root="true" ma:fieldsID="47214ec371d344694110c0aa5862e56b" ns2:_="" ns3:_="">
    <xsd:import namespace="43f2ca26-6bff-4b83-97cc-375faefd9a6a"/>
    <xsd:import namespace="7152068c-7aff-487a-8609-a930c78c52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f2ca26-6bff-4b83-97cc-375faefd9a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4defc7a8-3afd-4482-ab8e-923b48a492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52068c-7aff-487a-8609-a930c78c528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31a4d60-4cfa-4a61-abc4-8be58030858f}" ma:internalName="TaxCatchAll" ma:showField="CatchAllData" ma:web="7152068c-7aff-487a-8609-a930c78c52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0C3A28-834D-40DB-8418-9A47E6BD9388}">
  <ds:schemaRefs>
    <ds:schemaRef ds:uri="43f2ca26-6bff-4b83-97cc-375faefd9a6a"/>
    <ds:schemaRef ds:uri="7152068c-7aff-487a-8609-a930c78c528d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C79047F-11CA-4B93-AE3B-612EAA6ACE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f2ca26-6bff-4b83-97cc-375faefd9a6a"/>
    <ds:schemaRef ds:uri="7152068c-7aff-487a-8609-a930c78c52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57E4001-8DA9-464B-9018-AE0E06CD4E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22</vt:i4>
      </vt:variant>
    </vt:vector>
  </HeadingPairs>
  <TitlesOfParts>
    <vt:vector size="22" baseType="lpstr">
      <vt:lpstr>1_Output Sheets &gt;&gt;&gt;</vt:lpstr>
      <vt:lpstr>Top Sheet (short)</vt:lpstr>
      <vt:lpstr>Top Sheet</vt:lpstr>
      <vt:lpstr>Overhead &gt;&gt;&gt;</vt:lpstr>
      <vt:lpstr>1 Operating Costs</vt:lpstr>
      <vt:lpstr>3 Personel</vt:lpstr>
      <vt:lpstr>3 Invest</vt:lpstr>
      <vt:lpstr>4 Financing</vt:lpstr>
      <vt:lpstr>Products &gt;&gt;&gt;</vt:lpstr>
      <vt:lpstr>P1 Comility</vt:lpstr>
      <vt:lpstr>P2 Incubator</vt:lpstr>
      <vt:lpstr>P3 MSF</vt:lpstr>
      <vt:lpstr>P4 Resilience House</vt:lpstr>
      <vt:lpstr>P4.1 RH_Werk1</vt:lpstr>
      <vt:lpstr>P4.2 RH_Erding</vt:lpstr>
      <vt:lpstr>P4.3 RH_HH City</vt:lpstr>
      <vt:lpstr>P4.4 RH_HH Werft</vt:lpstr>
      <vt:lpstr>P5 Individual Packages</vt:lpstr>
      <vt:lpstr>Info Sheets &gt;&gt;&gt;</vt:lpstr>
      <vt:lpstr>Cap Table</vt:lpstr>
      <vt:lpstr>1.4_GUV (P&amp;L)_Boardapproved</vt:lpstr>
      <vt:lpstr>1.1_Übersicht_Charts_Plan_Actua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Simply Us</cp:lastModifiedBy>
  <cp:revision/>
  <cp:lastPrinted>2025-09-23T18:39:34Z</cp:lastPrinted>
  <dcterms:created xsi:type="dcterms:W3CDTF">2025-04-15T20:25:54Z</dcterms:created>
  <dcterms:modified xsi:type="dcterms:W3CDTF">2026-04-27T18:40:49Z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0x010100555B4AAF8695574A912F2FDD7C9DD94F</vt:lpwstr>
  </property>
  <property fmtid="{D5CDD505-2E9C-101B-9397-08002B2CF9AE}" pid="3" name="MediaServiceImageTags">
    <vt:lpwstr/>
  </property>
</Properties>
</file>